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Holthaus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Raumbuch!$A$1:$T$17</definedName>
    <definedName name="_xlnm._FilterDatabase" localSheetId="3" hidden="1">'Raumgruppen - Leistungen'!$A$1:$D$5</definedName>
    <definedName name="_xlnm.Print_Titles" localSheetId="2">Raumbuch!$3:$3</definedName>
  </definedNames>
  <calcPr calcId="162913"/>
</workbook>
</file>

<file path=xl/calcChain.xml><?xml version="1.0" encoding="utf-8"?>
<calcChain xmlns="http://schemas.openxmlformats.org/spreadsheetml/2006/main">
  <c r="L5" i="3" l="1"/>
  <c r="L6" i="3"/>
  <c r="L7" i="3"/>
  <c r="L4" i="3"/>
  <c r="G9" i="3" l="1"/>
  <c r="N4" i="3" l="1"/>
  <c r="O4" i="3" s="1"/>
  <c r="J4" i="3"/>
  <c r="K4" i="3" s="1"/>
  <c r="J5" i="3"/>
  <c r="K5" i="3" s="1"/>
  <c r="J6" i="3"/>
  <c r="K6" i="3" s="1"/>
  <c r="J7" i="3"/>
  <c r="K7" i="3" s="1"/>
  <c r="C6" i="5"/>
  <c r="C7" i="5"/>
  <c r="C11" i="5" s="1"/>
  <c r="C8" i="5"/>
  <c r="C9" i="5"/>
  <c r="C10" i="5"/>
  <c r="B11" i="5"/>
  <c r="B29" i="5" s="1"/>
  <c r="B40" i="5"/>
  <c r="C13" i="5"/>
  <c r="C14" i="5"/>
  <c r="C15" i="5"/>
  <c r="C16" i="5"/>
  <c r="C17" i="5"/>
  <c r="C18" i="5"/>
  <c r="C19" i="5"/>
  <c r="C20" i="5"/>
  <c r="C21" i="5"/>
  <c r="B22" i="5"/>
  <c r="C24" i="5"/>
  <c r="C25" i="5"/>
  <c r="C26" i="5"/>
  <c r="B27" i="5"/>
  <c r="C28" i="5"/>
  <c r="C31" i="5"/>
  <c r="C32" i="5"/>
  <c r="C33" i="5"/>
  <c r="C34" i="5"/>
  <c r="C35" i="5"/>
  <c r="C36" i="5"/>
  <c r="C37" i="5"/>
  <c r="C38" i="5"/>
  <c r="B39" i="5"/>
  <c r="N6" i="3" l="1"/>
  <c r="O6" i="3" s="1"/>
  <c r="N7" i="3"/>
  <c r="O7" i="3" s="1"/>
  <c r="N5" i="3"/>
  <c r="O5" i="3" s="1"/>
  <c r="O9" i="3" s="1"/>
  <c r="C22" i="5"/>
  <c r="C39" i="5"/>
  <c r="C27" i="5"/>
  <c r="C29" i="5" s="1"/>
  <c r="C40" i="5" s="1"/>
  <c r="C42" i="5" s="1"/>
  <c r="K9" i="3"/>
  <c r="N9" i="3" l="1"/>
  <c r="P5" i="3"/>
  <c r="Q5" i="3" s="1"/>
  <c r="R5" i="3" s="1"/>
  <c r="P7" i="3"/>
  <c r="Q7" i="3" s="1"/>
  <c r="R7" i="3" s="1"/>
  <c r="P4" i="3"/>
  <c r="P6" i="3"/>
  <c r="Q6" i="3" s="1"/>
  <c r="R6" i="3" s="1"/>
  <c r="Q4" i="3" l="1"/>
  <c r="P9" i="3"/>
  <c r="R4" i="3" l="1"/>
  <c r="R9" i="3" s="1"/>
  <c r="C12" i="2" s="1"/>
  <c r="C16" i="2" s="1"/>
  <c r="Q9" i="3"/>
</calcChain>
</file>

<file path=xl/sharedStrings.xml><?xml version="1.0" encoding="utf-8"?>
<sst xmlns="http://schemas.openxmlformats.org/spreadsheetml/2006/main" count="130" uniqueCount="107">
  <si>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</si>
  <si>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</si>
  <si>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</si>
  <si>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</si>
  <si>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</si>
  <si>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</si>
  <si>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</si>
  <si>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</si>
  <si>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</si>
  <si>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</si>
  <si>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</si>
  <si>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</si>
  <si>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</si>
  <si>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</si>
  <si>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</si>
  <si>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</si>
  <si>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</si>
  <si>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</si>
  <si>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</si>
  <si>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</si>
  <si>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</si>
  <si>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</si>
  <si>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</si>
  <si>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</si>
  <si>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</si>
  <si>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</si>
  <si>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</si>
  <si>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</si>
  <si>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</si>
  <si>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</si>
  <si>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</si>
  <si>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</si>
  <si>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</si>
  <si>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</si>
  <si>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</si>
  <si>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</si>
  <si>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</si>
  <si>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</si>
  <si>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</si>
  <si>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</si>
  <si>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</si>
  <si>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</si>
  <si>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</si>
  <si>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</si>
  <si>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</si>
  <si>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</si>
  <si>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</si>
  <si>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</si>
  <si>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</si>
  <si>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</si>
  <si>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</si>
  <si>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</si>
  <si>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</si>
  <si>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</si>
  <si>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</si>
  <si>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</si>
  <si>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</si>
  <si>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</si>
  <si>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</si>
  <si>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</si>
  <si>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</si>
  <si>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</si>
  <si>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</si>
  <si>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</si>
  <si>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</si>
  <si>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</si>
  <si>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</si>
  <si>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</si>
  <si>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</si>
  <si>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</si>
  <si>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</si>
  <si>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</si>
  <si>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</si>
  <si>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</si>
  <si>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</si>
  <si>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</si>
  <si>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</si>
  <si>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</si>
  <si>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</si>
  <si>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</si>
  <si>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</si>
  <si>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</si>
  <si>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</si>
  <si>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</si>
  <si>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G05</t>
  </si>
  <si>
    <t>Verkehrsfl. Flure, Eingangsb. Täglich - TE, Jugendheime</t>
  </si>
  <si>
    <t>I05</t>
  </si>
  <si>
    <t>Sanitärräume - TE, Jugendheime</t>
  </si>
  <si>
    <t>O05</t>
  </si>
  <si>
    <t>Gruppenräume - TE, Jugendheime</t>
  </si>
  <si>
    <t>Fläche</t>
  </si>
  <si>
    <t>Lernwerkstatt Pettenkofer Straße SG 723</t>
  </si>
  <si>
    <t>723_00 Erdgeschoss</t>
  </si>
  <si>
    <t>1</t>
  </si>
  <si>
    <t>WC-Kinder</t>
  </si>
  <si>
    <t>Fliesen</t>
  </si>
  <si>
    <t>5</t>
  </si>
  <si>
    <t>2</t>
  </si>
  <si>
    <t>Beh.-WC</t>
  </si>
  <si>
    <t>3</t>
  </si>
  <si>
    <t>Flur</t>
  </si>
  <si>
    <t>Beton</t>
  </si>
  <si>
    <t>4</t>
  </si>
  <si>
    <t>Schulungsraum</t>
  </si>
  <si>
    <t>elastomerer Belag</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</si>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</sst>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105</v>
      </c>
    </row>
    <row r="8" spans="1:2" ht="52.5" customHeight="1" x14ac:dyDescent="0.2">
      <c r="A8" s="54"/>
    </row>
    <row r="9" spans="1:2" ht="146.25" x14ac:dyDescent="0.2">
      <c r="A9" s="54" t="s">
        <v>106</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ivOP419nxd/HdRA4TOCXWk6jNUH1qErOJW7jWEnQP++2kvTAn8NLWjQrxqzjrGXBs8A2O2VI6Yfq6ntFfia9Zg==" saltValue="nlNmgGizfwu/ZCXfB47vSA=="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C36" sqref="C36"/>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0" t="s">
        <v>2</v>
      </c>
      <c r="B1" s="100"/>
      <c r="C1" s="100"/>
      <c r="D1" s="57"/>
      <c r="E1" s="100" t="s">
        <v>3</v>
      </c>
      <c r="F1" s="100"/>
      <c r="G1" s="58"/>
      <c r="H1" s="57"/>
      <c r="I1" s="57"/>
      <c r="J1" s="57"/>
      <c r="K1" s="57"/>
    </row>
    <row r="2" spans="1:11" x14ac:dyDescent="0.2">
      <c r="A2" s="59"/>
      <c r="B2" s="101" t="s">
        <v>4</v>
      </c>
      <c r="C2" s="103"/>
      <c r="D2" s="57"/>
      <c r="E2" s="59"/>
      <c r="F2" s="60" t="s">
        <v>5</v>
      </c>
      <c r="G2" s="96"/>
      <c r="H2" s="96"/>
      <c r="I2" s="96"/>
      <c r="J2" s="96"/>
      <c r="K2" s="97"/>
    </row>
    <row r="3" spans="1:11" x14ac:dyDescent="0.2">
      <c r="A3" s="59"/>
      <c r="B3" s="102"/>
      <c r="C3" s="104"/>
      <c r="D3" s="57"/>
      <c r="E3" s="59"/>
      <c r="F3" s="61" t="s">
        <v>6</v>
      </c>
      <c r="G3" s="98"/>
      <c r="H3" s="98"/>
      <c r="I3" s="98"/>
      <c r="J3" s="98"/>
      <c r="K3" s="99"/>
    </row>
    <row r="4" spans="1:11" x14ac:dyDescent="0.2">
      <c r="A4" s="59"/>
      <c r="B4" s="61" t="s">
        <v>7</v>
      </c>
      <c r="C4" s="3"/>
      <c r="D4" s="57"/>
      <c r="E4" s="59"/>
      <c r="F4" s="61" t="s">
        <v>8</v>
      </c>
      <c r="G4" s="98"/>
      <c r="H4" s="98"/>
      <c r="I4" s="98"/>
      <c r="J4" s="98"/>
      <c r="K4" s="99"/>
    </row>
    <row r="5" spans="1:11" x14ac:dyDescent="0.2">
      <c r="A5" s="59"/>
      <c r="B5" s="61" t="s">
        <v>9</v>
      </c>
      <c r="C5" s="4"/>
      <c r="D5" s="57"/>
      <c r="E5" s="59"/>
      <c r="F5" s="61" t="s">
        <v>10</v>
      </c>
      <c r="G5" s="98"/>
      <c r="H5" s="98"/>
      <c r="I5" s="98"/>
      <c r="J5" s="98"/>
      <c r="K5" s="99"/>
    </row>
    <row r="6" spans="1:11" x14ac:dyDescent="0.2">
      <c r="A6" s="59"/>
      <c r="B6" s="61" t="s">
        <v>11</v>
      </c>
      <c r="C6" s="3"/>
      <c r="D6" s="77"/>
      <c r="E6" s="59"/>
      <c r="F6" s="61" t="s">
        <v>12</v>
      </c>
      <c r="G6" s="98"/>
      <c r="H6" s="98"/>
      <c r="I6" s="98"/>
      <c r="J6" s="98"/>
      <c r="K6" s="99"/>
    </row>
    <row r="7" spans="1:11" ht="13.5" thickBot="1" x14ac:dyDescent="0.25">
      <c r="A7" s="59"/>
      <c r="B7" s="61" t="s">
        <v>10</v>
      </c>
      <c r="C7" s="3"/>
      <c r="D7" s="57"/>
      <c r="E7" s="59"/>
      <c r="F7" s="62" t="s">
        <v>13</v>
      </c>
      <c r="G7" s="105"/>
      <c r="H7" s="106"/>
      <c r="I7" s="106"/>
      <c r="J7" s="106"/>
      <c r="K7" s="107"/>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9" t="s">
        <v>81</v>
      </c>
      <c r="B11" s="109"/>
      <c r="C11" s="109"/>
      <c r="D11" s="64"/>
      <c r="E11" s="64"/>
      <c r="F11" s="110"/>
      <c r="G11" s="110"/>
      <c r="H11" s="110"/>
      <c r="I11" s="65"/>
      <c r="J11" s="66"/>
      <c r="K11" s="65"/>
    </row>
    <row r="12" spans="1:11" s="7" customFormat="1" ht="30" customHeight="1" thickBot="1" x14ac:dyDescent="0.25">
      <c r="A12" s="67"/>
      <c r="B12" s="68"/>
      <c r="C12" s="69" t="e">
        <f>SUM(Raumbuch!R9)</f>
        <v>#DIV/0!</v>
      </c>
      <c r="D12" s="67"/>
      <c r="E12" s="67"/>
      <c r="F12" s="110"/>
      <c r="G12" s="110"/>
      <c r="H12" s="110"/>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9" t="s">
        <v>14</v>
      </c>
      <c r="B15" s="109"/>
      <c r="C15" s="109"/>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9" t="s">
        <v>15</v>
      </c>
      <c r="B18" s="109"/>
      <c r="C18" s="109"/>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9" t="s">
        <v>17</v>
      </c>
      <c r="B21" s="109"/>
      <c r="C21" s="109"/>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9" t="s">
        <v>18</v>
      </c>
      <c r="B24" s="109"/>
      <c r="C24" s="109"/>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4ek6dpVW1LOJP5iJva+9q2Mij3T4P+LrdfCbxAzJ02huMvIydo5uHhc3pl2ZQCZQyBDJabfuD3Z/Q0BuqWhrxQ==" saltValue="tcjkPO+Mt2TQ4FzF+0CmZA=="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
  <sheetViews>
    <sheetView zoomScale="90" zoomScaleNormal="90" workbookViewId="0">
      <pane ySplit="3" topLeftCell="A4" activePane="bottomLeft" state="frozen"/>
      <selection pane="bottomLeft" activeCell="M4" sqref="M4"/>
    </sheetView>
  </sheetViews>
  <sheetFormatPr baseColWidth="10" defaultColWidth="11.5703125" defaultRowHeight="24.95" customHeight="1" x14ac:dyDescent="0.2"/>
  <cols>
    <col min="1" max="1" width="37.140625" style="34" bestFit="1" customWidth="1"/>
    <col min="2" max="2" width="27.140625" style="34" customWidth="1"/>
    <col min="3" max="3" width="18.5703125" style="34" customWidth="1"/>
    <col min="4" max="4" width="33.28515625" style="34" bestFit="1" customWidth="1"/>
    <col min="5" max="5" width="10.85546875" style="34" customWidth="1"/>
    <col min="6" max="6" width="16.5703125" style="34" bestFit="1" customWidth="1"/>
    <col min="7" max="7" width="15.5703125" style="35" customWidth="1"/>
    <col min="8" max="8" width="14" style="34" customWidth="1"/>
    <col min="9" max="9" width="3.710937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90</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8" t="s">
        <v>91</v>
      </c>
      <c r="B4" s="78" t="s">
        <v>92</v>
      </c>
      <c r="C4" s="78" t="s">
        <v>93</v>
      </c>
      <c r="D4" s="78" t="s">
        <v>94</v>
      </c>
      <c r="E4" s="78" t="s">
        <v>86</v>
      </c>
      <c r="F4" s="78" t="s">
        <v>95</v>
      </c>
      <c r="G4" s="78">
        <v>6.3</v>
      </c>
      <c r="H4" s="78" t="s">
        <v>96</v>
      </c>
      <c r="I4" s="78"/>
      <c r="J4" s="79">
        <f t="shared" ref="J4:J7" si="0">H4*$E$1/5</f>
        <v>232</v>
      </c>
      <c r="K4" s="44">
        <f>G4*J4</f>
        <v>1461.6</v>
      </c>
      <c r="L4" s="33">
        <f>VLOOKUP(E4,'Raumgruppen - Leistungen'!$A$3:$D$5,4)*$M4</f>
        <v>0</v>
      </c>
      <c r="M4" s="82">
        <v>1</v>
      </c>
      <c r="N4" s="44" t="e">
        <f>G4/L4</f>
        <v>#DIV/0!</v>
      </c>
      <c r="O4" s="45" t="e">
        <f t="shared" ref="O4:O7" si="1">N4*H4</f>
        <v>#DIV/0!</v>
      </c>
      <c r="P4" s="46" t="e">
        <f>N4*Stundenverrechnungssatz!$C$42</f>
        <v>#DIV/0!</v>
      </c>
      <c r="Q4" s="39" t="e">
        <f t="shared" ref="Q4:Q7" si="2">J4*P4</f>
        <v>#DIV/0!</v>
      </c>
      <c r="R4" s="39" t="e">
        <f t="shared" ref="R4:R7" si="3">Q4/12</f>
        <v>#DIV/0!</v>
      </c>
    </row>
    <row r="5" spans="1:18" ht="24.95" customHeight="1" x14ac:dyDescent="0.2">
      <c r="A5" s="78" t="s">
        <v>91</v>
      </c>
      <c r="B5" s="78" t="s">
        <v>92</v>
      </c>
      <c r="C5" s="78" t="s">
        <v>97</v>
      </c>
      <c r="D5" s="78" t="s">
        <v>98</v>
      </c>
      <c r="E5" s="78" t="s">
        <v>86</v>
      </c>
      <c r="F5" s="78" t="s">
        <v>95</v>
      </c>
      <c r="G5" s="78">
        <v>5.03</v>
      </c>
      <c r="H5" s="78" t="s">
        <v>96</v>
      </c>
      <c r="I5" s="78"/>
      <c r="J5" s="79">
        <f t="shared" si="0"/>
        <v>232</v>
      </c>
      <c r="K5" s="44">
        <f t="shared" ref="K5:K7" si="4">G5*J5</f>
        <v>1166.96</v>
      </c>
      <c r="L5" s="33">
        <f>VLOOKUP(E5,'Raumgruppen - Leistungen'!$A$3:$D$5,4)*$M5</f>
        <v>0</v>
      </c>
      <c r="M5" s="82">
        <v>1</v>
      </c>
      <c r="N5" s="44" t="e">
        <f t="shared" ref="N5:N7" si="5">G5/L5</f>
        <v>#DIV/0!</v>
      </c>
      <c r="O5" s="45" t="e">
        <f t="shared" si="1"/>
        <v>#DIV/0!</v>
      </c>
      <c r="P5" s="46" t="e">
        <f>N5*Stundenverrechnungssatz!$C$42</f>
        <v>#DIV/0!</v>
      </c>
      <c r="Q5" s="39" t="e">
        <f t="shared" si="2"/>
        <v>#DIV/0!</v>
      </c>
      <c r="R5" s="39" t="e">
        <f t="shared" si="3"/>
        <v>#DIV/0!</v>
      </c>
    </row>
    <row r="6" spans="1:18" ht="24.95" customHeight="1" x14ac:dyDescent="0.2">
      <c r="A6" s="78" t="s">
        <v>91</v>
      </c>
      <c r="B6" s="78" t="s">
        <v>92</v>
      </c>
      <c r="C6" s="78" t="s">
        <v>99</v>
      </c>
      <c r="D6" s="78" t="s">
        <v>100</v>
      </c>
      <c r="E6" s="78" t="s">
        <v>84</v>
      </c>
      <c r="F6" s="78" t="s">
        <v>101</v>
      </c>
      <c r="G6" s="78">
        <v>2.31</v>
      </c>
      <c r="H6" s="78" t="s">
        <v>96</v>
      </c>
      <c r="I6" s="78"/>
      <c r="J6" s="79">
        <f t="shared" si="0"/>
        <v>232</v>
      </c>
      <c r="K6" s="44">
        <f t="shared" si="4"/>
        <v>535.91999999999996</v>
      </c>
      <c r="L6" s="33">
        <f>VLOOKUP(E6,'Raumgruppen - Leistungen'!$A$3:$D$5,4)*$M6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8" t="s">
        <v>91</v>
      </c>
      <c r="B7" s="78" t="s">
        <v>92</v>
      </c>
      <c r="C7" s="78" t="s">
        <v>102</v>
      </c>
      <c r="D7" s="78" t="s">
        <v>103</v>
      </c>
      <c r="E7" s="78" t="s">
        <v>88</v>
      </c>
      <c r="F7" s="78" t="s">
        <v>104</v>
      </c>
      <c r="G7" s="78">
        <v>109.25</v>
      </c>
      <c r="H7" s="78" t="s">
        <v>96</v>
      </c>
      <c r="I7" s="78"/>
      <c r="J7" s="79">
        <f t="shared" si="0"/>
        <v>232</v>
      </c>
      <c r="K7" s="44">
        <f t="shared" si="4"/>
        <v>25346</v>
      </c>
      <c r="L7" s="33">
        <f>VLOOKUP(E7,'Raumgruppen - Leistungen'!$A$3:$D$5,4)*$M7</f>
        <v>0</v>
      </c>
      <c r="M7" s="82">
        <v>1</v>
      </c>
      <c r="N7" s="44" t="e">
        <f t="shared" si="5"/>
        <v>#DIV/0!</v>
      </c>
      <c r="O7" s="45" t="e">
        <f t="shared" si="1"/>
        <v>#DIV/0!</v>
      </c>
      <c r="P7" s="46" t="e">
        <f>N7*Stundenverrechnungssatz!$C$42</f>
        <v>#DIV/0!</v>
      </c>
      <c r="Q7" s="39" t="e">
        <f t="shared" si="2"/>
        <v>#DIV/0!</v>
      </c>
      <c r="R7" s="39" t="e">
        <f t="shared" si="3"/>
        <v>#DIV/0!</v>
      </c>
    </row>
    <row r="9" spans="1:18" ht="24.95" customHeight="1" x14ac:dyDescent="0.2">
      <c r="F9" s="47"/>
      <c r="G9" s="47">
        <f>SUM(G4:G8)</f>
        <v>122.89</v>
      </c>
      <c r="H9" s="47"/>
      <c r="I9" s="47"/>
      <c r="K9" s="47">
        <f>SUM(K4:K8)</f>
        <v>28510.48</v>
      </c>
      <c r="M9" s="83"/>
      <c r="N9" s="47" t="e">
        <f>SUM(N4:N8)</f>
        <v>#DIV/0!</v>
      </c>
      <c r="O9" s="47" t="e">
        <f>SUM(O4:O8)</f>
        <v>#DIV/0!</v>
      </c>
      <c r="P9" s="37" t="e">
        <f>SUM(P4:P8)</f>
        <v>#DIV/0!</v>
      </c>
      <c r="Q9" s="37" t="e">
        <f>SUM(Q4:Q8)</f>
        <v>#DIV/0!</v>
      </c>
      <c r="R9" s="37" t="e">
        <f>SUM(R4:R8)</f>
        <v>#DIV/0!</v>
      </c>
    </row>
  </sheetData>
  <sheetProtection algorithmName="SHA-512" hashValue="QcUnmzd3b0NesgStDyed7HfoeEaEpEfVte0L5bnc0z/MHhhx2Fuf9b+ex5HFdR0w2h3OJVZ8DXNN3Fvd6Dk7+w==" saltValue="3Hi2TU5YyS2mGcY3T0PcFw=="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
  <sheetViews>
    <sheetView workbookViewId="0"/>
  </sheetViews>
  <sheetFormatPr baseColWidth="10" defaultColWidth="10.28515625" defaultRowHeight="12.75" x14ac:dyDescent="0.2"/>
  <cols>
    <col min="1" max="1" width="9.28515625" style="84" customWidth="1"/>
    <col min="2" max="2" width="78.14062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84</v>
      </c>
      <c r="B3" s="90" t="s">
        <v>85</v>
      </c>
      <c r="C3" s="91">
        <v>5</v>
      </c>
      <c r="D3" s="94"/>
    </row>
    <row r="4" spans="1:4" x14ac:dyDescent="0.2">
      <c r="A4" s="90" t="s">
        <v>86</v>
      </c>
      <c r="B4" s="90" t="s">
        <v>87</v>
      </c>
      <c r="C4" s="91">
        <v>5</v>
      </c>
      <c r="D4" s="94"/>
    </row>
    <row r="5" spans="1:4" x14ac:dyDescent="0.2">
      <c r="A5" s="90" t="s">
        <v>88</v>
      </c>
      <c r="B5" s="90" t="s">
        <v>89</v>
      </c>
      <c r="C5" s="91">
        <v>5</v>
      </c>
      <c r="D5" s="94"/>
    </row>
  </sheetData>
  <sheetProtection algorithmName="SHA-512" hashValue="vLmF+L9ohi+XI+OKWMGyTnuNTdOHqLwn//nJqFOoH05mo+TBhorbxMTAdHvCz8tZNtkOd7w9vV58eS+aaGVFzw==" saltValue="Cn1qAlZgpVbOXC2zfIkEF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31" workbookViewId="0">
      <selection activeCell="A60" sqref="A60"/>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9" t="s">
        <v>74</v>
      </c>
      <c r="B1" s="120"/>
      <c r="C1" s="121"/>
    </row>
    <row r="2" spans="1:3" ht="12.75" customHeight="1" x14ac:dyDescent="0.2">
      <c r="A2" s="122"/>
      <c r="B2" s="123"/>
      <c r="C2" s="126" t="s">
        <v>27</v>
      </c>
    </row>
    <row r="3" spans="1:3" ht="33" customHeight="1" thickBot="1" x14ac:dyDescent="0.25">
      <c r="A3" s="124"/>
      <c r="B3" s="125"/>
      <c r="C3" s="127"/>
    </row>
    <row r="4" spans="1:3" ht="15.75" thickBot="1" x14ac:dyDescent="0.25">
      <c r="A4" s="10" t="s">
        <v>28</v>
      </c>
      <c r="B4" s="11">
        <v>1</v>
      </c>
      <c r="C4" s="12"/>
    </row>
    <row r="5" spans="1:3" ht="15" x14ac:dyDescent="0.2">
      <c r="A5" s="13" t="s">
        <v>29</v>
      </c>
      <c r="B5" s="128"/>
      <c r="C5" s="129"/>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5" t="s">
        <v>37</v>
      </c>
      <c r="C12" s="116"/>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5" t="s">
        <v>37</v>
      </c>
      <c r="C23" s="116"/>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7" t="s">
        <v>37</v>
      </c>
      <c r="C30" s="118"/>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1"/>
      <c r="B41" s="112"/>
      <c r="C41" s="113"/>
    </row>
    <row r="42" spans="1:3" ht="15.75" thickBot="1" x14ac:dyDescent="0.25">
      <c r="A42" s="21" t="s">
        <v>66</v>
      </c>
      <c r="B42" s="30"/>
      <c r="C42" s="19">
        <f>C40</f>
        <v>0</v>
      </c>
    </row>
    <row r="43" spans="1:3" x14ac:dyDescent="0.2">
      <c r="A43" s="31"/>
      <c r="B43" s="31"/>
      <c r="C43" s="31"/>
    </row>
    <row r="44" spans="1:3" ht="15" x14ac:dyDescent="0.25">
      <c r="A44" s="114" t="s">
        <v>67</v>
      </c>
      <c r="B44" s="114"/>
      <c r="C44" s="114"/>
    </row>
    <row r="46" spans="1:3" x14ac:dyDescent="0.2">
      <c r="A46" s="108"/>
      <c r="B46" s="108"/>
      <c r="C46" s="108"/>
    </row>
  </sheetData>
  <sheetProtection algorithmName="SHA-512" hashValue="BQn/EsQyOS5WlGXkc9nJD0YiNzN90CJO/t5VQeGG89NQlM9cyq1AXrZIo0TaL8kf8DzJ2FsdndeQrF3xleaHqw==" saltValue="yZFc0OpUrY9jMGJQoJL0RA==" spinCount="100000" sheet="1" objects="1" scenarios="1"/>
  <mergeCells count="10">
    <mergeCell ref="A1:C1"/>
    <mergeCell ref="A2:B3"/>
    <mergeCell ref="C2:C3"/>
    <mergeCell ref="B5:C5"/>
    <mergeCell ref="A46:C46"/>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2024-07-19T05:41:31Z</dcterms:modified>
</cp:coreProperties>
</file>