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_ Neue Struktur IS Reinigung\Ausschreibung\Unterhaltsreinigung\Hauptfeuerwache\2025\Originale\"/>
    </mc:Choice>
  </mc:AlternateContent>
  <workbookProtection workbookPassword="EF5C" lockStructure="1"/>
  <bookViews>
    <workbookView xWindow="720" yWindow="450" windowWidth="17835" windowHeight="979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Raumbuch!$A$1:$S$386</definedName>
    <definedName name="_xlnm._FilterDatabase" localSheetId="3" hidden="1">'Raumgruppen - Leistungen'!$A$1:$H$1</definedName>
    <definedName name="_xlnm.Print_Area" localSheetId="2">Raumbuch!$A$1:$Q$391</definedName>
    <definedName name="_xlnm.Print_Titles" localSheetId="2">Raumbuch!$3:$3</definedName>
  </definedNames>
  <calcPr calcId="162913"/>
</workbook>
</file>

<file path=xl/calcChain.xml><?xml version="1.0" encoding="utf-8"?>
<calcChain xmlns="http://schemas.openxmlformats.org/spreadsheetml/2006/main">
  <c r="B13" i="5" l="1"/>
  <c r="C11" i="5"/>
  <c r="C12" i="5"/>
  <c r="K6" i="3"/>
  <c r="K7" i="3"/>
  <c r="M7" i="3" s="1"/>
  <c r="K8" i="3"/>
  <c r="K9" i="3"/>
  <c r="M9" i="3" s="1"/>
  <c r="K10" i="3"/>
  <c r="K11" i="3"/>
  <c r="M11" i="3" s="1"/>
  <c r="K12" i="3"/>
  <c r="K13" i="3"/>
  <c r="M13" i="3" s="1"/>
  <c r="K14" i="3"/>
  <c r="K15" i="3"/>
  <c r="M15" i="3" s="1"/>
  <c r="K16" i="3"/>
  <c r="K17" i="3"/>
  <c r="M17" i="3" s="1"/>
  <c r="K18" i="3"/>
  <c r="K19" i="3"/>
  <c r="M19" i="3" s="1"/>
  <c r="K20" i="3"/>
  <c r="M20" i="3" s="1"/>
  <c r="K21" i="3"/>
  <c r="M21" i="3" s="1"/>
  <c r="K22" i="3"/>
  <c r="K23" i="3"/>
  <c r="M23" i="3" s="1"/>
  <c r="K24" i="3"/>
  <c r="K25" i="3"/>
  <c r="M25" i="3" s="1"/>
  <c r="N25" i="3" s="1"/>
  <c r="K26" i="3"/>
  <c r="K27" i="3"/>
  <c r="M27" i="3" s="1"/>
  <c r="K28" i="3"/>
  <c r="K29" i="3"/>
  <c r="M29" i="3" s="1"/>
  <c r="K30" i="3"/>
  <c r="M30" i="3" s="1"/>
  <c r="K31" i="3"/>
  <c r="M31" i="3" s="1"/>
  <c r="K32" i="3"/>
  <c r="M32" i="3" s="1"/>
  <c r="K33" i="3"/>
  <c r="M33" i="3" s="1"/>
  <c r="K34" i="3"/>
  <c r="K35" i="3"/>
  <c r="M35" i="3" s="1"/>
  <c r="K36" i="3"/>
  <c r="M36" i="3" s="1"/>
  <c r="K37" i="3"/>
  <c r="M37" i="3" s="1"/>
  <c r="N37" i="3" s="1"/>
  <c r="K38" i="3"/>
  <c r="M38" i="3" s="1"/>
  <c r="K39" i="3"/>
  <c r="M39" i="3" s="1"/>
  <c r="K40" i="3"/>
  <c r="M40" i="3" s="1"/>
  <c r="K41" i="3"/>
  <c r="M41" i="3" s="1"/>
  <c r="K42" i="3"/>
  <c r="M42" i="3" s="1"/>
  <c r="K43" i="3"/>
  <c r="M43" i="3" s="1"/>
  <c r="K44" i="3"/>
  <c r="K45" i="3"/>
  <c r="M45" i="3" s="1"/>
  <c r="K46" i="3"/>
  <c r="M46" i="3" s="1"/>
  <c r="K47" i="3"/>
  <c r="M47" i="3" s="1"/>
  <c r="K48" i="3"/>
  <c r="M48" i="3" s="1"/>
  <c r="K49" i="3"/>
  <c r="M49" i="3" s="1"/>
  <c r="K50" i="3"/>
  <c r="M50" i="3" s="1"/>
  <c r="K51" i="3"/>
  <c r="M51" i="3" s="1"/>
  <c r="K52" i="3"/>
  <c r="M52" i="3" s="1"/>
  <c r="K53" i="3"/>
  <c r="M53" i="3" s="1"/>
  <c r="K54" i="3"/>
  <c r="K55" i="3"/>
  <c r="M55" i="3" s="1"/>
  <c r="K56" i="3"/>
  <c r="M56" i="3" s="1"/>
  <c r="K57" i="3"/>
  <c r="M57" i="3" s="1"/>
  <c r="K58" i="3"/>
  <c r="M58" i="3" s="1"/>
  <c r="K59" i="3"/>
  <c r="M59" i="3" s="1"/>
  <c r="K60" i="3"/>
  <c r="M60" i="3" s="1"/>
  <c r="K61" i="3"/>
  <c r="M61" i="3" s="1"/>
  <c r="N61" i="3" s="1"/>
  <c r="K62" i="3"/>
  <c r="M62" i="3" s="1"/>
  <c r="K63" i="3"/>
  <c r="M63" i="3" s="1"/>
  <c r="K64" i="3"/>
  <c r="K65" i="3"/>
  <c r="M65" i="3" s="1"/>
  <c r="K66" i="3"/>
  <c r="M66" i="3" s="1"/>
  <c r="K67" i="3"/>
  <c r="M67" i="3" s="1"/>
  <c r="K68" i="3"/>
  <c r="M68" i="3" s="1"/>
  <c r="K69" i="3"/>
  <c r="M69" i="3" s="1"/>
  <c r="K70" i="3"/>
  <c r="M70" i="3" s="1"/>
  <c r="K71" i="3"/>
  <c r="M71" i="3" s="1"/>
  <c r="K72" i="3"/>
  <c r="M72" i="3" s="1"/>
  <c r="K73" i="3"/>
  <c r="M73" i="3" s="1"/>
  <c r="K74" i="3"/>
  <c r="M74" i="3" s="1"/>
  <c r="K75" i="3"/>
  <c r="M75" i="3" s="1"/>
  <c r="K76" i="3"/>
  <c r="M76" i="3" s="1"/>
  <c r="K77" i="3"/>
  <c r="M77" i="3" s="1"/>
  <c r="K78" i="3"/>
  <c r="K79" i="3"/>
  <c r="M79" i="3" s="1"/>
  <c r="K80" i="3"/>
  <c r="K81" i="3"/>
  <c r="M81" i="3" s="1"/>
  <c r="K82" i="3"/>
  <c r="M82" i="3" s="1"/>
  <c r="K83" i="3"/>
  <c r="M83" i="3" s="1"/>
  <c r="K84" i="3"/>
  <c r="M84" i="3" s="1"/>
  <c r="K85" i="3"/>
  <c r="M85" i="3" s="1"/>
  <c r="K86" i="3"/>
  <c r="K87" i="3"/>
  <c r="M87" i="3" s="1"/>
  <c r="K88" i="3"/>
  <c r="K89" i="3"/>
  <c r="M89" i="3" s="1"/>
  <c r="K90" i="3"/>
  <c r="K91" i="3"/>
  <c r="M91" i="3" s="1"/>
  <c r="K92" i="3"/>
  <c r="K93" i="3"/>
  <c r="M93" i="3" s="1"/>
  <c r="K94" i="3"/>
  <c r="M94" i="3" s="1"/>
  <c r="K95" i="3"/>
  <c r="M95" i="3" s="1"/>
  <c r="K96" i="3"/>
  <c r="M96" i="3" s="1"/>
  <c r="K97" i="3"/>
  <c r="M97" i="3" s="1"/>
  <c r="K98" i="3"/>
  <c r="K99" i="3"/>
  <c r="M99" i="3" s="1"/>
  <c r="K100" i="3"/>
  <c r="M100" i="3" s="1"/>
  <c r="K101" i="3"/>
  <c r="M101" i="3" s="1"/>
  <c r="K102" i="3"/>
  <c r="M102" i="3" s="1"/>
  <c r="K103" i="3"/>
  <c r="M103" i="3" s="1"/>
  <c r="K104" i="3"/>
  <c r="M104" i="3" s="1"/>
  <c r="K105" i="3"/>
  <c r="M105" i="3" s="1"/>
  <c r="K106" i="3"/>
  <c r="M106" i="3" s="1"/>
  <c r="K107" i="3"/>
  <c r="M107" i="3" s="1"/>
  <c r="K108" i="3"/>
  <c r="M108" i="3" s="1"/>
  <c r="K109" i="3"/>
  <c r="M109" i="3" s="1"/>
  <c r="K110" i="3"/>
  <c r="K111" i="3"/>
  <c r="M111" i="3" s="1"/>
  <c r="K112" i="3"/>
  <c r="M112" i="3" s="1"/>
  <c r="K113" i="3"/>
  <c r="M113" i="3" s="1"/>
  <c r="K114" i="3"/>
  <c r="M114" i="3" s="1"/>
  <c r="K115" i="3"/>
  <c r="M115" i="3" s="1"/>
  <c r="K116" i="3"/>
  <c r="K117" i="3"/>
  <c r="M117" i="3" s="1"/>
  <c r="K118" i="3"/>
  <c r="M118" i="3" s="1"/>
  <c r="K119" i="3"/>
  <c r="M119" i="3" s="1"/>
  <c r="K120" i="3"/>
  <c r="M120" i="3" s="1"/>
  <c r="K121" i="3"/>
  <c r="M121" i="3" s="1"/>
  <c r="K122" i="3"/>
  <c r="M122" i="3" s="1"/>
  <c r="K123" i="3"/>
  <c r="M123" i="3" s="1"/>
  <c r="K124" i="3"/>
  <c r="K125" i="3"/>
  <c r="M125" i="3" s="1"/>
  <c r="K126" i="3"/>
  <c r="M126" i="3" s="1"/>
  <c r="K127" i="3"/>
  <c r="M127" i="3" s="1"/>
  <c r="K128" i="3"/>
  <c r="M128" i="3" s="1"/>
  <c r="K129" i="3"/>
  <c r="M129" i="3" s="1"/>
  <c r="K130" i="3"/>
  <c r="K131" i="3"/>
  <c r="M131" i="3" s="1"/>
  <c r="K132" i="3"/>
  <c r="M132" i="3" s="1"/>
  <c r="K133" i="3"/>
  <c r="M133" i="3" s="1"/>
  <c r="K134" i="3"/>
  <c r="M134" i="3" s="1"/>
  <c r="K135" i="3"/>
  <c r="M135" i="3" s="1"/>
  <c r="K136" i="3"/>
  <c r="M136" i="3" s="1"/>
  <c r="K137" i="3"/>
  <c r="M137" i="3" s="1"/>
  <c r="K138" i="3"/>
  <c r="M138" i="3" s="1"/>
  <c r="K139" i="3"/>
  <c r="M139" i="3" s="1"/>
  <c r="K140" i="3"/>
  <c r="K141" i="3"/>
  <c r="M141" i="3" s="1"/>
  <c r="K142" i="3"/>
  <c r="K143" i="3"/>
  <c r="M143" i="3" s="1"/>
  <c r="K144" i="3"/>
  <c r="M144" i="3" s="1"/>
  <c r="N144" i="3" s="1"/>
  <c r="K145" i="3"/>
  <c r="M145" i="3" s="1"/>
  <c r="K146" i="3"/>
  <c r="M146" i="3" s="1"/>
  <c r="K147" i="3"/>
  <c r="M147" i="3" s="1"/>
  <c r="K148" i="3"/>
  <c r="K149" i="3"/>
  <c r="M149" i="3" s="1"/>
  <c r="K150" i="3"/>
  <c r="K151" i="3"/>
  <c r="M151" i="3" s="1"/>
  <c r="K152" i="3"/>
  <c r="K153" i="3"/>
  <c r="M153" i="3" s="1"/>
  <c r="K154" i="3"/>
  <c r="K155" i="3"/>
  <c r="M155" i="3" s="1"/>
  <c r="K156" i="3"/>
  <c r="M156" i="3" s="1"/>
  <c r="N156" i="3" s="1"/>
  <c r="K157" i="3"/>
  <c r="M157" i="3" s="1"/>
  <c r="K158" i="3"/>
  <c r="M158" i="3" s="1"/>
  <c r="K159" i="3"/>
  <c r="M159" i="3" s="1"/>
  <c r="K160" i="3"/>
  <c r="K161" i="3"/>
  <c r="M161" i="3" s="1"/>
  <c r="K162" i="3"/>
  <c r="M162" i="3" s="1"/>
  <c r="K163" i="3"/>
  <c r="M163" i="3" s="1"/>
  <c r="K164" i="3"/>
  <c r="M164" i="3" s="1"/>
  <c r="K165" i="3"/>
  <c r="M165" i="3" s="1"/>
  <c r="K166" i="3"/>
  <c r="M166" i="3" s="1"/>
  <c r="K167" i="3"/>
  <c r="M167" i="3" s="1"/>
  <c r="K168" i="3"/>
  <c r="M168" i="3" s="1"/>
  <c r="K169" i="3"/>
  <c r="M169" i="3" s="1"/>
  <c r="K170" i="3"/>
  <c r="K171" i="3"/>
  <c r="M171" i="3" s="1"/>
  <c r="K172" i="3"/>
  <c r="M172" i="3" s="1"/>
  <c r="K173" i="3"/>
  <c r="M173" i="3" s="1"/>
  <c r="K174" i="3"/>
  <c r="K175" i="3"/>
  <c r="M175" i="3" s="1"/>
  <c r="K176" i="3"/>
  <c r="M176" i="3" s="1"/>
  <c r="K177" i="3"/>
  <c r="M177" i="3" s="1"/>
  <c r="K178" i="3"/>
  <c r="M178" i="3" s="1"/>
  <c r="K179" i="3"/>
  <c r="M179" i="3" s="1"/>
  <c r="K180" i="3"/>
  <c r="M180" i="3" s="1"/>
  <c r="K181" i="3"/>
  <c r="M181" i="3" s="1"/>
  <c r="K182" i="3"/>
  <c r="M182" i="3" s="1"/>
  <c r="K183" i="3"/>
  <c r="M183" i="3" s="1"/>
  <c r="K184" i="3"/>
  <c r="K185" i="3"/>
  <c r="M185" i="3" s="1"/>
  <c r="K186" i="3"/>
  <c r="M186" i="3" s="1"/>
  <c r="K187" i="3"/>
  <c r="M187" i="3" s="1"/>
  <c r="K188" i="3"/>
  <c r="M188" i="3" s="1"/>
  <c r="K189" i="3"/>
  <c r="M189" i="3" s="1"/>
  <c r="K190" i="3"/>
  <c r="M190" i="3" s="1"/>
  <c r="K191" i="3"/>
  <c r="M191" i="3" s="1"/>
  <c r="K192" i="3"/>
  <c r="M192" i="3" s="1"/>
  <c r="K193" i="3"/>
  <c r="M193" i="3" s="1"/>
  <c r="K194" i="3"/>
  <c r="M194" i="3" s="1"/>
  <c r="K195" i="3"/>
  <c r="M195" i="3" s="1"/>
  <c r="K196" i="3"/>
  <c r="M196" i="3" s="1"/>
  <c r="K197" i="3"/>
  <c r="M197" i="3" s="1"/>
  <c r="K198" i="3"/>
  <c r="M198" i="3" s="1"/>
  <c r="K199" i="3"/>
  <c r="M199" i="3" s="1"/>
  <c r="K200" i="3"/>
  <c r="M200" i="3" s="1"/>
  <c r="K201" i="3"/>
  <c r="M201" i="3" s="1"/>
  <c r="K202" i="3"/>
  <c r="M202" i="3" s="1"/>
  <c r="K203" i="3"/>
  <c r="M203" i="3" s="1"/>
  <c r="K204" i="3"/>
  <c r="M204" i="3" s="1"/>
  <c r="N204" i="3" s="1"/>
  <c r="K205" i="3"/>
  <c r="M205" i="3" s="1"/>
  <c r="K206" i="3"/>
  <c r="K207" i="3"/>
  <c r="M207" i="3" s="1"/>
  <c r="K208" i="3"/>
  <c r="M208" i="3" s="1"/>
  <c r="K209" i="3"/>
  <c r="M209" i="3" s="1"/>
  <c r="K210" i="3"/>
  <c r="K211" i="3"/>
  <c r="M211" i="3" s="1"/>
  <c r="K212" i="3"/>
  <c r="M212" i="3" s="1"/>
  <c r="K213" i="3"/>
  <c r="M213" i="3" s="1"/>
  <c r="K214" i="3"/>
  <c r="M214" i="3" s="1"/>
  <c r="K215" i="3"/>
  <c r="M215" i="3" s="1"/>
  <c r="K216" i="3"/>
  <c r="M216" i="3" s="1"/>
  <c r="K217" i="3"/>
  <c r="M217" i="3" s="1"/>
  <c r="K218" i="3"/>
  <c r="M218" i="3" s="1"/>
  <c r="K219" i="3"/>
  <c r="M219" i="3" s="1"/>
  <c r="K220" i="3"/>
  <c r="K221" i="3"/>
  <c r="M221" i="3" s="1"/>
  <c r="K222" i="3"/>
  <c r="M222" i="3" s="1"/>
  <c r="K223" i="3"/>
  <c r="M223" i="3" s="1"/>
  <c r="K224" i="3"/>
  <c r="M224" i="3" s="1"/>
  <c r="K225" i="3"/>
  <c r="M225" i="3" s="1"/>
  <c r="K226" i="3"/>
  <c r="M226" i="3" s="1"/>
  <c r="K227" i="3"/>
  <c r="M227" i="3" s="1"/>
  <c r="K228" i="3"/>
  <c r="M228" i="3" s="1"/>
  <c r="K229" i="3"/>
  <c r="M229" i="3" s="1"/>
  <c r="K230" i="3"/>
  <c r="M230" i="3" s="1"/>
  <c r="K231" i="3"/>
  <c r="M231" i="3" s="1"/>
  <c r="K232" i="3"/>
  <c r="M232" i="3" s="1"/>
  <c r="K233" i="3"/>
  <c r="M233" i="3" s="1"/>
  <c r="K234" i="3"/>
  <c r="M234" i="3" s="1"/>
  <c r="K235" i="3"/>
  <c r="M235" i="3" s="1"/>
  <c r="K236" i="3"/>
  <c r="M236" i="3" s="1"/>
  <c r="K237" i="3"/>
  <c r="M237" i="3" s="1"/>
  <c r="K238" i="3"/>
  <c r="M238" i="3" s="1"/>
  <c r="K239" i="3"/>
  <c r="M239" i="3" s="1"/>
  <c r="K240" i="3"/>
  <c r="M240" i="3" s="1"/>
  <c r="K241" i="3"/>
  <c r="M241" i="3" s="1"/>
  <c r="K242" i="3"/>
  <c r="M242" i="3" s="1"/>
  <c r="K243" i="3"/>
  <c r="M243" i="3" s="1"/>
  <c r="K244" i="3"/>
  <c r="M244" i="3" s="1"/>
  <c r="K245" i="3"/>
  <c r="M245" i="3" s="1"/>
  <c r="K246" i="3"/>
  <c r="K247" i="3"/>
  <c r="M247" i="3" s="1"/>
  <c r="K248" i="3"/>
  <c r="M248" i="3" s="1"/>
  <c r="K249" i="3"/>
  <c r="M249" i="3" s="1"/>
  <c r="K250" i="3"/>
  <c r="M250" i="3" s="1"/>
  <c r="K251" i="3"/>
  <c r="M251" i="3" s="1"/>
  <c r="K252" i="3"/>
  <c r="M252" i="3" s="1"/>
  <c r="K253" i="3"/>
  <c r="M253" i="3" s="1"/>
  <c r="K254" i="3"/>
  <c r="M254" i="3" s="1"/>
  <c r="K255" i="3"/>
  <c r="M255" i="3" s="1"/>
  <c r="K256" i="3"/>
  <c r="K257" i="3"/>
  <c r="M257" i="3" s="1"/>
  <c r="K258" i="3"/>
  <c r="M258" i="3" s="1"/>
  <c r="K259" i="3"/>
  <c r="M259" i="3" s="1"/>
  <c r="K260" i="3"/>
  <c r="M260" i="3" s="1"/>
  <c r="K261" i="3"/>
  <c r="M261" i="3" s="1"/>
  <c r="K262" i="3"/>
  <c r="M262" i="3" s="1"/>
  <c r="K263" i="3"/>
  <c r="M263" i="3" s="1"/>
  <c r="K264" i="3"/>
  <c r="M264" i="3" s="1"/>
  <c r="K265" i="3"/>
  <c r="M265" i="3" s="1"/>
  <c r="K266" i="3"/>
  <c r="M266" i="3" s="1"/>
  <c r="K267" i="3"/>
  <c r="M267" i="3" s="1"/>
  <c r="K268" i="3"/>
  <c r="M268" i="3" s="1"/>
  <c r="K269" i="3"/>
  <c r="M269" i="3" s="1"/>
  <c r="K270" i="3"/>
  <c r="K271" i="3"/>
  <c r="M271" i="3" s="1"/>
  <c r="K272" i="3"/>
  <c r="K273" i="3"/>
  <c r="M273" i="3" s="1"/>
  <c r="K274" i="3"/>
  <c r="K275" i="3"/>
  <c r="M275" i="3" s="1"/>
  <c r="K276" i="3"/>
  <c r="M276" i="3" s="1"/>
  <c r="K277" i="3"/>
  <c r="M277" i="3" s="1"/>
  <c r="K278" i="3"/>
  <c r="K279" i="3"/>
  <c r="M279" i="3" s="1"/>
  <c r="K280" i="3"/>
  <c r="M280" i="3" s="1"/>
  <c r="K281" i="3"/>
  <c r="M281" i="3" s="1"/>
  <c r="K282" i="3"/>
  <c r="M282" i="3" s="1"/>
  <c r="K283" i="3"/>
  <c r="M283" i="3" s="1"/>
  <c r="K284" i="3"/>
  <c r="K285" i="3"/>
  <c r="M285" i="3" s="1"/>
  <c r="K286" i="3"/>
  <c r="M286" i="3" s="1"/>
  <c r="K287" i="3"/>
  <c r="M287" i="3" s="1"/>
  <c r="K288" i="3"/>
  <c r="M288" i="3" s="1"/>
  <c r="K289" i="3"/>
  <c r="M289" i="3" s="1"/>
  <c r="K290" i="3"/>
  <c r="M290" i="3" s="1"/>
  <c r="K291" i="3"/>
  <c r="M291" i="3" s="1"/>
  <c r="K292" i="3"/>
  <c r="M292" i="3" s="1"/>
  <c r="K293" i="3"/>
  <c r="M293" i="3" s="1"/>
  <c r="K294" i="3"/>
  <c r="M294" i="3" s="1"/>
  <c r="K295" i="3"/>
  <c r="M295" i="3" s="1"/>
  <c r="K296" i="3"/>
  <c r="M296" i="3" s="1"/>
  <c r="K297" i="3"/>
  <c r="M297" i="3" s="1"/>
  <c r="K298" i="3"/>
  <c r="M298" i="3" s="1"/>
  <c r="K299" i="3"/>
  <c r="M299" i="3" s="1"/>
  <c r="K300" i="3"/>
  <c r="M300" i="3" s="1"/>
  <c r="K301" i="3"/>
  <c r="M301" i="3" s="1"/>
  <c r="K302" i="3"/>
  <c r="M302" i="3" s="1"/>
  <c r="K303" i="3"/>
  <c r="M303" i="3" s="1"/>
  <c r="K304" i="3"/>
  <c r="M304" i="3" s="1"/>
  <c r="K305" i="3"/>
  <c r="M305" i="3" s="1"/>
  <c r="K306" i="3"/>
  <c r="M306" i="3" s="1"/>
  <c r="K307" i="3"/>
  <c r="M307" i="3" s="1"/>
  <c r="K308" i="3"/>
  <c r="K309" i="3"/>
  <c r="M309" i="3" s="1"/>
  <c r="K310" i="3"/>
  <c r="M310" i="3" s="1"/>
  <c r="K311" i="3"/>
  <c r="M311" i="3" s="1"/>
  <c r="K312" i="3"/>
  <c r="M312" i="3" s="1"/>
  <c r="K313" i="3"/>
  <c r="M313" i="3" s="1"/>
  <c r="K314" i="3"/>
  <c r="M314" i="3" s="1"/>
  <c r="K315" i="3"/>
  <c r="M315" i="3" s="1"/>
  <c r="K316" i="3"/>
  <c r="M316" i="3" s="1"/>
  <c r="K317" i="3"/>
  <c r="M317" i="3" s="1"/>
  <c r="K318" i="3"/>
  <c r="M318" i="3" s="1"/>
  <c r="K319" i="3"/>
  <c r="M319" i="3" s="1"/>
  <c r="K320" i="3"/>
  <c r="M320" i="3" s="1"/>
  <c r="K321" i="3"/>
  <c r="M321" i="3" s="1"/>
  <c r="K322" i="3"/>
  <c r="M322" i="3" s="1"/>
  <c r="K323" i="3"/>
  <c r="M323" i="3" s="1"/>
  <c r="K324" i="3"/>
  <c r="M324" i="3" s="1"/>
  <c r="K325" i="3"/>
  <c r="M325" i="3" s="1"/>
  <c r="K326" i="3"/>
  <c r="M326" i="3" s="1"/>
  <c r="K327" i="3"/>
  <c r="M327" i="3" s="1"/>
  <c r="K328" i="3"/>
  <c r="M328" i="3" s="1"/>
  <c r="K329" i="3"/>
  <c r="M329" i="3" s="1"/>
  <c r="K330" i="3"/>
  <c r="M330" i="3" s="1"/>
  <c r="K331" i="3"/>
  <c r="M331" i="3" s="1"/>
  <c r="K332" i="3"/>
  <c r="M332" i="3" s="1"/>
  <c r="K333" i="3"/>
  <c r="M333" i="3" s="1"/>
  <c r="K334" i="3"/>
  <c r="M334" i="3" s="1"/>
  <c r="K335" i="3"/>
  <c r="M335" i="3" s="1"/>
  <c r="K336" i="3"/>
  <c r="M336" i="3" s="1"/>
  <c r="K337" i="3"/>
  <c r="M337" i="3" s="1"/>
  <c r="K338" i="3"/>
  <c r="M338" i="3" s="1"/>
  <c r="K339" i="3"/>
  <c r="M339" i="3" s="1"/>
  <c r="K340" i="3"/>
  <c r="K341" i="3"/>
  <c r="M341" i="3" s="1"/>
  <c r="K342" i="3"/>
  <c r="M342" i="3" s="1"/>
  <c r="K343" i="3"/>
  <c r="M343" i="3" s="1"/>
  <c r="K344" i="3"/>
  <c r="M344" i="3" s="1"/>
  <c r="K345" i="3"/>
  <c r="M345" i="3" s="1"/>
  <c r="K346" i="3"/>
  <c r="K347" i="3"/>
  <c r="M347" i="3" s="1"/>
  <c r="K348" i="3"/>
  <c r="M348" i="3" s="1"/>
  <c r="K349" i="3"/>
  <c r="M349" i="3" s="1"/>
  <c r="K350" i="3"/>
  <c r="M350" i="3" s="1"/>
  <c r="K351" i="3"/>
  <c r="M351" i="3" s="1"/>
  <c r="K352" i="3"/>
  <c r="M352" i="3" s="1"/>
  <c r="K353" i="3"/>
  <c r="M353" i="3" s="1"/>
  <c r="K354" i="3"/>
  <c r="M354" i="3" s="1"/>
  <c r="K355" i="3"/>
  <c r="M355" i="3" s="1"/>
  <c r="K356" i="3"/>
  <c r="M356" i="3" s="1"/>
  <c r="K357" i="3"/>
  <c r="M357" i="3" s="1"/>
  <c r="K358" i="3"/>
  <c r="K359" i="3"/>
  <c r="M359" i="3" s="1"/>
  <c r="K360" i="3"/>
  <c r="M360" i="3" s="1"/>
  <c r="K361" i="3"/>
  <c r="M361" i="3" s="1"/>
  <c r="K362" i="3"/>
  <c r="M362" i="3" s="1"/>
  <c r="K363" i="3"/>
  <c r="M363" i="3" s="1"/>
  <c r="K364" i="3"/>
  <c r="M364" i="3" s="1"/>
  <c r="K365" i="3"/>
  <c r="M365" i="3" s="1"/>
  <c r="K366" i="3"/>
  <c r="M366" i="3" s="1"/>
  <c r="K367" i="3"/>
  <c r="M367" i="3" s="1"/>
  <c r="K368" i="3"/>
  <c r="M368" i="3" s="1"/>
  <c r="K369" i="3"/>
  <c r="M369" i="3" s="1"/>
  <c r="K370" i="3"/>
  <c r="K371" i="3"/>
  <c r="M371" i="3" s="1"/>
  <c r="K372" i="3"/>
  <c r="M372" i="3" s="1"/>
  <c r="K373" i="3"/>
  <c r="M373" i="3" s="1"/>
  <c r="K374" i="3"/>
  <c r="K375" i="3"/>
  <c r="M375" i="3" s="1"/>
  <c r="K376" i="3"/>
  <c r="M376" i="3" s="1"/>
  <c r="K377" i="3"/>
  <c r="M377" i="3" s="1"/>
  <c r="K378" i="3"/>
  <c r="M378" i="3" s="1"/>
  <c r="K379" i="3"/>
  <c r="M379" i="3" s="1"/>
  <c r="K380" i="3"/>
  <c r="M380" i="3" s="1"/>
  <c r="K381" i="3"/>
  <c r="M381" i="3" s="1"/>
  <c r="K5" i="3"/>
  <c r="M5" i="3" s="1"/>
  <c r="B29" i="5"/>
  <c r="J197" i="3"/>
  <c r="H197" i="3"/>
  <c r="J162" i="3"/>
  <c r="H162" i="3"/>
  <c r="J289" i="3"/>
  <c r="H289" i="3"/>
  <c r="H290" i="3"/>
  <c r="J290" i="3"/>
  <c r="J186" i="3"/>
  <c r="H186" i="3"/>
  <c r="H5" i="3"/>
  <c r="H6" i="3"/>
  <c r="H7" i="3"/>
  <c r="N7" i="3" s="1"/>
  <c r="H8" i="3"/>
  <c r="H9" i="3"/>
  <c r="N9" i="3" s="1"/>
  <c r="H10" i="3"/>
  <c r="H11" i="3"/>
  <c r="H12" i="3"/>
  <c r="H13" i="3"/>
  <c r="H14" i="3"/>
  <c r="H15" i="3"/>
  <c r="N15" i="3" s="1"/>
  <c r="H16" i="3"/>
  <c r="H17" i="3"/>
  <c r="H18" i="3"/>
  <c r="H19" i="3"/>
  <c r="N19" i="3" s="1"/>
  <c r="H20" i="3"/>
  <c r="H21" i="3"/>
  <c r="H22" i="3"/>
  <c r="H23" i="3"/>
  <c r="H24" i="3"/>
  <c r="H25" i="3"/>
  <c r="H26" i="3"/>
  <c r="H27" i="3"/>
  <c r="H28" i="3"/>
  <c r="H29" i="3"/>
  <c r="H30" i="3"/>
  <c r="H31" i="3"/>
  <c r="N31" i="3" s="1"/>
  <c r="H32" i="3"/>
  <c r="H33" i="3"/>
  <c r="H34" i="3"/>
  <c r="H35" i="3"/>
  <c r="N35" i="3" s="1"/>
  <c r="H36" i="3"/>
  <c r="H37" i="3"/>
  <c r="H38" i="3"/>
  <c r="H39" i="3"/>
  <c r="H40" i="3"/>
  <c r="H41" i="3"/>
  <c r="H42" i="3"/>
  <c r="H43" i="3"/>
  <c r="N43" i="3" s="1"/>
  <c r="H44" i="3"/>
  <c r="H45" i="3"/>
  <c r="H46" i="3"/>
  <c r="H47" i="3"/>
  <c r="H48" i="3"/>
  <c r="H49" i="3"/>
  <c r="H50" i="3"/>
  <c r="H51" i="3"/>
  <c r="N51" i="3" s="1"/>
  <c r="H52" i="3"/>
  <c r="H53" i="3"/>
  <c r="H54" i="3"/>
  <c r="H55" i="3"/>
  <c r="H56" i="3"/>
  <c r="H57" i="3"/>
  <c r="H58" i="3"/>
  <c r="H59" i="3"/>
  <c r="H60" i="3"/>
  <c r="H61" i="3"/>
  <c r="H62" i="3"/>
  <c r="H63" i="3"/>
  <c r="H64" i="3"/>
  <c r="H65" i="3"/>
  <c r="H66" i="3"/>
  <c r="H67" i="3"/>
  <c r="N67" i="3" s="1"/>
  <c r="H68" i="3"/>
  <c r="H69" i="3"/>
  <c r="H70" i="3"/>
  <c r="H71" i="3"/>
  <c r="H72" i="3"/>
  <c r="H73" i="3"/>
  <c r="H74" i="3"/>
  <c r="H75" i="3"/>
  <c r="H76" i="3"/>
  <c r="H77" i="3"/>
  <c r="H78" i="3"/>
  <c r="H79" i="3"/>
  <c r="H80" i="3"/>
  <c r="H81" i="3"/>
  <c r="H82" i="3"/>
  <c r="H83" i="3"/>
  <c r="H84" i="3"/>
  <c r="H85" i="3"/>
  <c r="H86" i="3"/>
  <c r="H87" i="3"/>
  <c r="N87" i="3" s="1"/>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N115" i="3" s="1"/>
  <c r="H116" i="3"/>
  <c r="H117" i="3"/>
  <c r="H118" i="3"/>
  <c r="H119" i="3"/>
  <c r="H120" i="3"/>
  <c r="H121" i="3"/>
  <c r="H122" i="3"/>
  <c r="H123" i="3"/>
  <c r="H124" i="3"/>
  <c r="H125" i="3"/>
  <c r="H126" i="3"/>
  <c r="H127" i="3"/>
  <c r="H128" i="3"/>
  <c r="H129" i="3"/>
  <c r="N129" i="3" s="1"/>
  <c r="H130" i="3"/>
  <c r="H131" i="3"/>
  <c r="N131" i="3" s="1"/>
  <c r="H132" i="3"/>
  <c r="H133" i="3"/>
  <c r="H134" i="3"/>
  <c r="H135" i="3"/>
  <c r="N135" i="3" s="1"/>
  <c r="H136" i="3"/>
  <c r="H137" i="3"/>
  <c r="N137" i="3" s="1"/>
  <c r="H138" i="3"/>
  <c r="H139" i="3"/>
  <c r="N139" i="3" s="1"/>
  <c r="H140" i="3"/>
  <c r="H141" i="3"/>
  <c r="H142" i="3"/>
  <c r="H143" i="3"/>
  <c r="H144" i="3"/>
  <c r="H145" i="3"/>
  <c r="H146" i="3"/>
  <c r="H147" i="3"/>
  <c r="N147" i="3" s="1"/>
  <c r="H148" i="3"/>
  <c r="H149" i="3"/>
  <c r="H150" i="3"/>
  <c r="H151" i="3"/>
  <c r="N151" i="3" s="1"/>
  <c r="H152" i="3"/>
  <c r="H153" i="3"/>
  <c r="H154" i="3"/>
  <c r="H155" i="3"/>
  <c r="H156" i="3"/>
  <c r="H157" i="3"/>
  <c r="H158" i="3"/>
  <c r="H159" i="3"/>
  <c r="N159" i="3" s="1"/>
  <c r="H160" i="3"/>
  <c r="H161" i="3"/>
  <c r="N161" i="3" s="1"/>
  <c r="H163" i="3"/>
  <c r="H164" i="3"/>
  <c r="H165" i="3"/>
  <c r="H166" i="3"/>
  <c r="H167" i="3"/>
  <c r="H168" i="3"/>
  <c r="H169" i="3"/>
  <c r="H170" i="3"/>
  <c r="H171" i="3"/>
  <c r="H172" i="3"/>
  <c r="N172" i="3" s="1"/>
  <c r="H173" i="3"/>
  <c r="H174" i="3"/>
  <c r="H175" i="3"/>
  <c r="H176" i="3"/>
  <c r="H177" i="3"/>
  <c r="H178" i="3"/>
  <c r="H179" i="3"/>
  <c r="H180" i="3"/>
  <c r="H181" i="3"/>
  <c r="H182" i="3"/>
  <c r="H183" i="3"/>
  <c r="H184" i="3"/>
  <c r="H185" i="3"/>
  <c r="H187" i="3"/>
  <c r="H188" i="3"/>
  <c r="H189" i="3"/>
  <c r="H190" i="3"/>
  <c r="H191" i="3"/>
  <c r="H192" i="3"/>
  <c r="H193" i="3"/>
  <c r="N193" i="3" s="1"/>
  <c r="H194" i="3"/>
  <c r="H195" i="3"/>
  <c r="H196" i="3"/>
  <c r="H198" i="3"/>
  <c r="H199" i="3"/>
  <c r="H200" i="3"/>
  <c r="H201" i="3"/>
  <c r="H202" i="3"/>
  <c r="H203" i="3"/>
  <c r="H204" i="3"/>
  <c r="H205" i="3"/>
  <c r="H206" i="3"/>
  <c r="H207" i="3"/>
  <c r="H208" i="3"/>
  <c r="N208" i="3" s="1"/>
  <c r="H209" i="3"/>
  <c r="H210" i="3"/>
  <c r="H211" i="3"/>
  <c r="H212" i="3"/>
  <c r="H213" i="3"/>
  <c r="H214" i="3"/>
  <c r="H215" i="3"/>
  <c r="H216" i="3"/>
  <c r="H217" i="3"/>
  <c r="H218" i="3"/>
  <c r="H219" i="3"/>
  <c r="H220" i="3"/>
  <c r="H221" i="3"/>
  <c r="H222" i="3"/>
  <c r="H223" i="3"/>
  <c r="H224" i="3"/>
  <c r="H225" i="3"/>
  <c r="H226" i="3"/>
  <c r="H227" i="3"/>
  <c r="H228" i="3"/>
  <c r="H229" i="3"/>
  <c r="H230" i="3"/>
  <c r="H231" i="3"/>
  <c r="H232" i="3"/>
  <c r="H233" i="3"/>
  <c r="H234" i="3"/>
  <c r="H235" i="3"/>
  <c r="H236" i="3"/>
  <c r="H237" i="3"/>
  <c r="H238" i="3"/>
  <c r="H239" i="3"/>
  <c r="H240" i="3"/>
  <c r="H241" i="3"/>
  <c r="H242" i="3"/>
  <c r="H243" i="3"/>
  <c r="H244" i="3"/>
  <c r="H245" i="3"/>
  <c r="H246" i="3"/>
  <c r="H247" i="3"/>
  <c r="H248" i="3"/>
  <c r="H249" i="3"/>
  <c r="H250" i="3"/>
  <c r="H251" i="3"/>
  <c r="H252" i="3"/>
  <c r="H253" i="3"/>
  <c r="H254" i="3"/>
  <c r="H255" i="3"/>
  <c r="N255" i="3" s="1"/>
  <c r="H256" i="3"/>
  <c r="H257" i="3"/>
  <c r="N257" i="3" s="1"/>
  <c r="H258" i="3"/>
  <c r="H259" i="3"/>
  <c r="H260" i="3"/>
  <c r="H261" i="3"/>
  <c r="H262" i="3"/>
  <c r="H263" i="3"/>
  <c r="H264" i="3"/>
  <c r="H265" i="3"/>
  <c r="H266" i="3"/>
  <c r="H267" i="3"/>
  <c r="H268" i="3"/>
  <c r="H269" i="3"/>
  <c r="H270" i="3"/>
  <c r="H271" i="3"/>
  <c r="H272" i="3"/>
  <c r="H273" i="3"/>
  <c r="H274" i="3"/>
  <c r="N274" i="3" s="1"/>
  <c r="H275" i="3"/>
  <c r="H276" i="3"/>
  <c r="H277" i="3"/>
  <c r="H278" i="3"/>
  <c r="H279" i="3"/>
  <c r="H280" i="3"/>
  <c r="H281" i="3"/>
  <c r="H282" i="3"/>
  <c r="N282" i="3" s="1"/>
  <c r="H283" i="3"/>
  <c r="H284" i="3"/>
  <c r="H285" i="3"/>
  <c r="H286" i="3"/>
  <c r="H287" i="3"/>
  <c r="H288" i="3"/>
  <c r="H291" i="3"/>
  <c r="H292" i="3"/>
  <c r="H293" i="3"/>
  <c r="H294" i="3"/>
  <c r="H295" i="3"/>
  <c r="N295" i="3" s="1"/>
  <c r="H296" i="3"/>
  <c r="N296" i="3" s="1"/>
  <c r="H297" i="3"/>
  <c r="H298" i="3"/>
  <c r="H299" i="3"/>
  <c r="H300" i="3"/>
  <c r="H301" i="3"/>
  <c r="H302" i="3"/>
  <c r="H303" i="3"/>
  <c r="H304" i="3"/>
  <c r="H305" i="3"/>
  <c r="H306" i="3"/>
  <c r="H307" i="3"/>
  <c r="N307" i="3" s="1"/>
  <c r="H308" i="3"/>
  <c r="H309" i="3"/>
  <c r="H310" i="3"/>
  <c r="H311" i="3"/>
  <c r="H312" i="3"/>
  <c r="H313" i="3"/>
  <c r="H314" i="3"/>
  <c r="H315" i="3"/>
  <c r="H316" i="3"/>
  <c r="H317" i="3"/>
  <c r="H318" i="3"/>
  <c r="H319" i="3"/>
  <c r="H320" i="3"/>
  <c r="H321" i="3"/>
  <c r="N321" i="3" s="1"/>
  <c r="H322" i="3"/>
  <c r="H323" i="3"/>
  <c r="H324" i="3"/>
  <c r="H325" i="3"/>
  <c r="H326" i="3"/>
  <c r="H327" i="3"/>
  <c r="H328" i="3"/>
  <c r="H329" i="3"/>
  <c r="H330" i="3"/>
  <c r="H331" i="3"/>
  <c r="H332" i="3"/>
  <c r="H333" i="3"/>
  <c r="H334" i="3"/>
  <c r="H335" i="3"/>
  <c r="H336" i="3"/>
  <c r="H337" i="3"/>
  <c r="H338" i="3"/>
  <c r="H339" i="3"/>
  <c r="H340" i="3"/>
  <c r="H341" i="3"/>
  <c r="H342" i="3"/>
  <c r="H343" i="3"/>
  <c r="H344" i="3"/>
  <c r="H345" i="3"/>
  <c r="H346" i="3"/>
  <c r="H347" i="3"/>
  <c r="H348" i="3"/>
  <c r="H349" i="3"/>
  <c r="H350" i="3"/>
  <c r="H351" i="3"/>
  <c r="H352" i="3"/>
  <c r="H353" i="3"/>
  <c r="H354" i="3"/>
  <c r="H355" i="3"/>
  <c r="H356" i="3"/>
  <c r="H357" i="3"/>
  <c r="H358" i="3"/>
  <c r="H359" i="3"/>
  <c r="H360" i="3"/>
  <c r="H361" i="3"/>
  <c r="H362" i="3"/>
  <c r="H363" i="3"/>
  <c r="H364" i="3"/>
  <c r="H365" i="3"/>
  <c r="H366" i="3"/>
  <c r="H367" i="3"/>
  <c r="H368" i="3"/>
  <c r="H369" i="3"/>
  <c r="H370" i="3"/>
  <c r="H371" i="3"/>
  <c r="H372" i="3"/>
  <c r="H373" i="3"/>
  <c r="H374" i="3"/>
  <c r="H375" i="3"/>
  <c r="H376" i="3"/>
  <c r="H377" i="3"/>
  <c r="H378" i="3"/>
  <c r="H379" i="3"/>
  <c r="H380" i="3"/>
  <c r="H381" i="3"/>
  <c r="H4" i="3"/>
  <c r="M6" i="3"/>
  <c r="N6" i="3" s="1"/>
  <c r="M8" i="3"/>
  <c r="N8" i="3" s="1"/>
  <c r="M10" i="3"/>
  <c r="N10" i="3" s="1"/>
  <c r="M12" i="3"/>
  <c r="N12" i="3" s="1"/>
  <c r="M14" i="3"/>
  <c r="N14" i="3" s="1"/>
  <c r="M16" i="3"/>
  <c r="N16" i="3" s="1"/>
  <c r="M18" i="3"/>
  <c r="M22" i="3"/>
  <c r="N22" i="3" s="1"/>
  <c r="M24" i="3"/>
  <c r="N24" i="3" s="1"/>
  <c r="M26" i="3"/>
  <c r="N26" i="3" s="1"/>
  <c r="M28" i="3"/>
  <c r="N28" i="3" s="1"/>
  <c r="M34" i="3"/>
  <c r="N34" i="3" s="1"/>
  <c r="M44" i="3"/>
  <c r="N44" i="3" s="1"/>
  <c r="M54" i="3"/>
  <c r="N54" i="3" s="1"/>
  <c r="M64" i="3"/>
  <c r="M78" i="3"/>
  <c r="N78" i="3" s="1"/>
  <c r="M80" i="3"/>
  <c r="N80" i="3" s="1"/>
  <c r="M86" i="3"/>
  <c r="N86" i="3" s="1"/>
  <c r="M88" i="3"/>
  <c r="N88" i="3" s="1"/>
  <c r="M90" i="3"/>
  <c r="N90" i="3" s="1"/>
  <c r="M92" i="3"/>
  <c r="N92" i="3" s="1"/>
  <c r="M98" i="3"/>
  <c r="N98" i="3" s="1"/>
  <c r="M110" i="3"/>
  <c r="N110" i="3" s="1"/>
  <c r="M116" i="3"/>
  <c r="N116" i="3" s="1"/>
  <c r="M124" i="3"/>
  <c r="M130" i="3"/>
  <c r="N130" i="3" s="1"/>
  <c r="M140" i="3"/>
  <c r="N140" i="3" s="1"/>
  <c r="M142" i="3"/>
  <c r="N142" i="3" s="1"/>
  <c r="M148" i="3"/>
  <c r="M150" i="3"/>
  <c r="N150" i="3" s="1"/>
  <c r="M152" i="3"/>
  <c r="N152" i="3" s="1"/>
  <c r="M154" i="3"/>
  <c r="N154" i="3" s="1"/>
  <c r="M160" i="3"/>
  <c r="N160" i="3" s="1"/>
  <c r="M170" i="3"/>
  <c r="M174" i="3"/>
  <c r="N174" i="3" s="1"/>
  <c r="M184" i="3"/>
  <c r="M206" i="3"/>
  <c r="M210" i="3"/>
  <c r="M220" i="3"/>
  <c r="M246" i="3"/>
  <c r="M256" i="3"/>
  <c r="M270" i="3"/>
  <c r="M272" i="3"/>
  <c r="M274" i="3"/>
  <c r="M278" i="3"/>
  <c r="M284" i="3"/>
  <c r="M308" i="3"/>
  <c r="M340" i="3"/>
  <c r="M346" i="3"/>
  <c r="N346" i="3" s="1"/>
  <c r="M358" i="3"/>
  <c r="M370" i="3"/>
  <c r="M374" i="3"/>
  <c r="N374" i="3" s="1"/>
  <c r="K4" i="3"/>
  <c r="M4" i="3" s="1"/>
  <c r="E383" i="3"/>
  <c r="J381" i="3"/>
  <c r="J380" i="3"/>
  <c r="J379" i="3"/>
  <c r="J378" i="3"/>
  <c r="J377" i="3"/>
  <c r="J376" i="3"/>
  <c r="J375" i="3"/>
  <c r="J374" i="3"/>
  <c r="J373" i="3"/>
  <c r="J372" i="3"/>
  <c r="J371" i="3"/>
  <c r="J370" i="3"/>
  <c r="J369" i="3"/>
  <c r="J368" i="3"/>
  <c r="J367" i="3"/>
  <c r="J366" i="3"/>
  <c r="J365" i="3"/>
  <c r="J364" i="3"/>
  <c r="J363" i="3"/>
  <c r="J362" i="3"/>
  <c r="J361" i="3"/>
  <c r="J360" i="3"/>
  <c r="J359" i="3"/>
  <c r="J358" i="3"/>
  <c r="J357" i="3"/>
  <c r="J356" i="3"/>
  <c r="J355" i="3"/>
  <c r="J354" i="3"/>
  <c r="J353" i="3"/>
  <c r="J352" i="3"/>
  <c r="J351" i="3"/>
  <c r="J350" i="3"/>
  <c r="J349" i="3"/>
  <c r="J348" i="3"/>
  <c r="J347" i="3"/>
  <c r="J346" i="3"/>
  <c r="J345" i="3"/>
  <c r="J344" i="3"/>
  <c r="J343" i="3"/>
  <c r="J342" i="3"/>
  <c r="J341" i="3"/>
  <c r="J340" i="3"/>
  <c r="J339" i="3"/>
  <c r="J338" i="3"/>
  <c r="J337" i="3"/>
  <c r="J336" i="3"/>
  <c r="J335" i="3"/>
  <c r="J334" i="3"/>
  <c r="J333" i="3"/>
  <c r="J332" i="3"/>
  <c r="J331" i="3"/>
  <c r="J330" i="3"/>
  <c r="J329" i="3"/>
  <c r="J328" i="3"/>
  <c r="J327" i="3"/>
  <c r="J326" i="3"/>
  <c r="J325" i="3"/>
  <c r="J324" i="3"/>
  <c r="J323" i="3"/>
  <c r="J322" i="3"/>
  <c r="J321" i="3"/>
  <c r="J320" i="3"/>
  <c r="J319" i="3"/>
  <c r="J318" i="3"/>
  <c r="J317" i="3"/>
  <c r="J316" i="3"/>
  <c r="J315" i="3"/>
  <c r="J314" i="3"/>
  <c r="J313" i="3"/>
  <c r="J312" i="3"/>
  <c r="J311" i="3"/>
  <c r="J310" i="3"/>
  <c r="J309" i="3"/>
  <c r="J308" i="3"/>
  <c r="J307" i="3"/>
  <c r="J306" i="3"/>
  <c r="J305" i="3"/>
  <c r="J304" i="3"/>
  <c r="J303" i="3"/>
  <c r="J302" i="3"/>
  <c r="J301" i="3"/>
  <c r="J300" i="3"/>
  <c r="J299" i="3"/>
  <c r="J298" i="3"/>
  <c r="J297" i="3"/>
  <c r="J296" i="3"/>
  <c r="J295" i="3"/>
  <c r="J294" i="3"/>
  <c r="J293" i="3"/>
  <c r="J292" i="3"/>
  <c r="J291" i="3"/>
  <c r="J288" i="3"/>
  <c r="J287" i="3"/>
  <c r="J286" i="3"/>
  <c r="J285" i="3"/>
  <c r="J284" i="3"/>
  <c r="J283" i="3"/>
  <c r="J282" i="3"/>
  <c r="J281" i="3"/>
  <c r="J280" i="3"/>
  <c r="J279" i="3"/>
  <c r="J278" i="3"/>
  <c r="J277" i="3"/>
  <c r="J276" i="3"/>
  <c r="J275" i="3"/>
  <c r="J274" i="3"/>
  <c r="J273" i="3"/>
  <c r="J272" i="3"/>
  <c r="J271" i="3"/>
  <c r="J270" i="3"/>
  <c r="J269" i="3"/>
  <c r="J268" i="3"/>
  <c r="J267" i="3"/>
  <c r="J266" i="3"/>
  <c r="J265" i="3"/>
  <c r="J264" i="3"/>
  <c r="J263" i="3"/>
  <c r="J262" i="3"/>
  <c r="J261" i="3"/>
  <c r="J260" i="3"/>
  <c r="J259" i="3"/>
  <c r="J258" i="3"/>
  <c r="J257" i="3"/>
  <c r="J256" i="3"/>
  <c r="J255" i="3"/>
  <c r="J254" i="3"/>
  <c r="J253" i="3"/>
  <c r="J252" i="3"/>
  <c r="J251" i="3"/>
  <c r="J250" i="3"/>
  <c r="J249" i="3"/>
  <c r="J248" i="3"/>
  <c r="J247" i="3"/>
  <c r="J246" i="3"/>
  <c r="J245" i="3"/>
  <c r="J244" i="3"/>
  <c r="J243" i="3"/>
  <c r="J242" i="3"/>
  <c r="J241" i="3"/>
  <c r="J240" i="3"/>
  <c r="J239" i="3"/>
  <c r="J238" i="3"/>
  <c r="J237" i="3"/>
  <c r="J236" i="3"/>
  <c r="J235" i="3"/>
  <c r="J234" i="3"/>
  <c r="J233" i="3"/>
  <c r="J232" i="3"/>
  <c r="J231" i="3"/>
  <c r="J230" i="3"/>
  <c r="J229" i="3"/>
  <c r="J228" i="3"/>
  <c r="J227" i="3"/>
  <c r="J226" i="3"/>
  <c r="J225" i="3"/>
  <c r="J224" i="3"/>
  <c r="J223" i="3"/>
  <c r="J222" i="3"/>
  <c r="J221" i="3"/>
  <c r="J220" i="3"/>
  <c r="J219" i="3"/>
  <c r="J218" i="3"/>
  <c r="J217" i="3"/>
  <c r="J216" i="3"/>
  <c r="J215" i="3"/>
  <c r="J214" i="3"/>
  <c r="J213" i="3"/>
  <c r="J212" i="3"/>
  <c r="J211" i="3"/>
  <c r="J210" i="3"/>
  <c r="J209" i="3"/>
  <c r="J208" i="3"/>
  <c r="J207" i="3"/>
  <c r="J206" i="3"/>
  <c r="J205" i="3"/>
  <c r="J204" i="3"/>
  <c r="J203" i="3"/>
  <c r="J202" i="3"/>
  <c r="J201" i="3"/>
  <c r="J200" i="3"/>
  <c r="J199" i="3"/>
  <c r="J198" i="3"/>
  <c r="J196" i="3"/>
  <c r="J195" i="3"/>
  <c r="J194" i="3"/>
  <c r="J193" i="3"/>
  <c r="J192" i="3"/>
  <c r="J191" i="3"/>
  <c r="J190" i="3"/>
  <c r="J189" i="3"/>
  <c r="J188" i="3"/>
  <c r="J187" i="3"/>
  <c r="J185" i="3"/>
  <c r="J184" i="3"/>
  <c r="J183" i="3"/>
  <c r="J182" i="3"/>
  <c r="J181" i="3"/>
  <c r="J180" i="3"/>
  <c r="J179" i="3"/>
  <c r="J178" i="3"/>
  <c r="J177" i="3"/>
  <c r="J176" i="3"/>
  <c r="J175" i="3"/>
  <c r="J174" i="3"/>
  <c r="J173" i="3"/>
  <c r="J172" i="3"/>
  <c r="J171" i="3"/>
  <c r="J170" i="3"/>
  <c r="J169" i="3"/>
  <c r="J168" i="3"/>
  <c r="J167" i="3"/>
  <c r="J166" i="3"/>
  <c r="J165" i="3"/>
  <c r="J164" i="3"/>
  <c r="J163" i="3"/>
  <c r="J161" i="3"/>
  <c r="J160" i="3"/>
  <c r="J159" i="3"/>
  <c r="J158" i="3"/>
  <c r="J157" i="3"/>
  <c r="J156" i="3"/>
  <c r="J155" i="3"/>
  <c r="J154" i="3"/>
  <c r="J153" i="3"/>
  <c r="J152" i="3"/>
  <c r="J151" i="3"/>
  <c r="J150" i="3"/>
  <c r="J149" i="3"/>
  <c r="J148" i="3"/>
  <c r="J147" i="3"/>
  <c r="J146" i="3"/>
  <c r="J145" i="3"/>
  <c r="J144" i="3"/>
  <c r="J143" i="3"/>
  <c r="J142" i="3"/>
  <c r="J141" i="3"/>
  <c r="J140" i="3"/>
  <c r="J139" i="3"/>
  <c r="J138" i="3"/>
  <c r="J137" i="3"/>
  <c r="J136" i="3"/>
  <c r="J135" i="3"/>
  <c r="J134" i="3"/>
  <c r="J133" i="3"/>
  <c r="J132" i="3"/>
  <c r="J131" i="3"/>
  <c r="J130" i="3"/>
  <c r="J129" i="3"/>
  <c r="J128" i="3"/>
  <c r="J127" i="3"/>
  <c r="J126" i="3"/>
  <c r="J125" i="3"/>
  <c r="J124" i="3"/>
  <c r="J123" i="3"/>
  <c r="J122" i="3"/>
  <c r="J121" i="3"/>
  <c r="J120" i="3"/>
  <c r="J119" i="3"/>
  <c r="J118" i="3"/>
  <c r="J117" i="3"/>
  <c r="J116" i="3"/>
  <c r="J115" i="3"/>
  <c r="J114" i="3"/>
  <c r="J113" i="3"/>
  <c r="J112" i="3"/>
  <c r="J111" i="3"/>
  <c r="J110" i="3"/>
  <c r="J109" i="3"/>
  <c r="J108" i="3"/>
  <c r="J107" i="3"/>
  <c r="J106" i="3"/>
  <c r="J105" i="3"/>
  <c r="J104" i="3"/>
  <c r="J103" i="3"/>
  <c r="J102" i="3"/>
  <c r="J101" i="3"/>
  <c r="J100" i="3"/>
  <c r="J99" i="3"/>
  <c r="J98" i="3"/>
  <c r="J97" i="3"/>
  <c r="J96" i="3"/>
  <c r="J95" i="3"/>
  <c r="J94" i="3"/>
  <c r="J93" i="3"/>
  <c r="J92" i="3"/>
  <c r="J91" i="3"/>
  <c r="J90" i="3"/>
  <c r="J89" i="3"/>
  <c r="J88" i="3"/>
  <c r="J87" i="3"/>
  <c r="J86" i="3"/>
  <c r="J85" i="3"/>
  <c r="J84" i="3"/>
  <c r="J83" i="3"/>
  <c r="J82" i="3"/>
  <c r="J81" i="3"/>
  <c r="J80" i="3"/>
  <c r="J79" i="3"/>
  <c r="J78" i="3"/>
  <c r="J77" i="3"/>
  <c r="J76" i="3"/>
  <c r="J75" i="3"/>
  <c r="J74" i="3"/>
  <c r="J73" i="3"/>
  <c r="J72" i="3"/>
  <c r="J71" i="3"/>
  <c r="J70" i="3"/>
  <c r="J69" i="3"/>
  <c r="J68" i="3"/>
  <c r="J67" i="3"/>
  <c r="J66" i="3"/>
  <c r="J65" i="3"/>
  <c r="J64" i="3"/>
  <c r="J63" i="3"/>
  <c r="J62" i="3"/>
  <c r="J61" i="3"/>
  <c r="J60" i="3"/>
  <c r="J59" i="3"/>
  <c r="J58" i="3"/>
  <c r="J57" i="3"/>
  <c r="J56" i="3"/>
  <c r="J55" i="3"/>
  <c r="J54" i="3"/>
  <c r="J53" i="3"/>
  <c r="J52" i="3"/>
  <c r="J51" i="3"/>
  <c r="J50" i="3"/>
  <c r="J49" i="3"/>
  <c r="J48" i="3"/>
  <c r="J47" i="3"/>
  <c r="J46" i="3"/>
  <c r="J45" i="3"/>
  <c r="J44" i="3"/>
  <c r="J43" i="3"/>
  <c r="J42" i="3"/>
  <c r="J41" i="3"/>
  <c r="J40" i="3"/>
  <c r="J39" i="3"/>
  <c r="J38" i="3"/>
  <c r="J37" i="3"/>
  <c r="J36" i="3"/>
  <c r="J35" i="3"/>
  <c r="J34" i="3"/>
  <c r="J33" i="3"/>
  <c r="J32" i="3"/>
  <c r="J31" i="3"/>
  <c r="J30" i="3"/>
  <c r="J29" i="3"/>
  <c r="J28" i="3"/>
  <c r="J27" i="3"/>
  <c r="J26" i="3"/>
  <c r="J25" i="3"/>
  <c r="J24" i="3"/>
  <c r="J23" i="3"/>
  <c r="J22" i="3"/>
  <c r="J21" i="3"/>
  <c r="J20" i="3"/>
  <c r="J19" i="3"/>
  <c r="J18" i="3"/>
  <c r="J17" i="3"/>
  <c r="J16" i="3"/>
  <c r="J15" i="3"/>
  <c r="J14" i="3"/>
  <c r="J13" i="3"/>
  <c r="J12" i="3"/>
  <c r="J11" i="3"/>
  <c r="J10" i="3"/>
  <c r="J9" i="3"/>
  <c r="J8" i="3"/>
  <c r="J7" i="3"/>
  <c r="J6" i="3"/>
  <c r="J5" i="3"/>
  <c r="J4" i="3"/>
  <c r="C6" i="5"/>
  <c r="C7" i="5"/>
  <c r="C8" i="5"/>
  <c r="C9" i="5"/>
  <c r="C10" i="5"/>
  <c r="C15" i="5"/>
  <c r="C16" i="5"/>
  <c r="C17" i="5"/>
  <c r="C18" i="5"/>
  <c r="C19" i="5"/>
  <c r="C20" i="5"/>
  <c r="C21" i="5"/>
  <c r="C22" i="5"/>
  <c r="C23" i="5"/>
  <c r="B24" i="5"/>
  <c r="C26" i="5"/>
  <c r="C27" i="5"/>
  <c r="C28" i="5"/>
  <c r="C30" i="5"/>
  <c r="C33" i="5"/>
  <c r="C34" i="5"/>
  <c r="C35" i="5"/>
  <c r="C36" i="5"/>
  <c r="C37" i="5"/>
  <c r="C38" i="5"/>
  <c r="C39" i="5"/>
  <c r="C40" i="5"/>
  <c r="B41" i="5"/>
  <c r="N259" i="3"/>
  <c r="N64" i="3"/>
  <c r="N188" i="3"/>
  <c r="N18" i="3"/>
  <c r="N243" i="3"/>
  <c r="N186" i="3"/>
  <c r="N222" i="3"/>
  <c r="N323" i="3"/>
  <c r="N265" i="3"/>
  <c r="N211" i="3"/>
  <c r="N199" i="3"/>
  <c r="N17" i="3"/>
  <c r="N177" i="3"/>
  <c r="N379" i="3"/>
  <c r="N337" i="3"/>
  <c r="N311" i="3"/>
  <c r="N291" i="3"/>
  <c r="N277" i="3"/>
  <c r="N245" i="3"/>
  <c r="N229" i="3"/>
  <c r="N225" i="3"/>
  <c r="N221" i="3"/>
  <c r="N209" i="3"/>
  <c r="N165" i="3"/>
  <c r="N153" i="3"/>
  <c r="N133" i="3"/>
  <c r="N101" i="3"/>
  <c r="N79" i="3"/>
  <c r="N27" i="3"/>
  <c r="N11" i="3"/>
  <c r="N241" i="3"/>
  <c r="N341" i="3"/>
  <c r="N157" i="3"/>
  <c r="N275" i="3"/>
  <c r="N283" i="3"/>
  <c r="N269" i="3"/>
  <c r="N213" i="3"/>
  <c r="N97" i="3"/>
  <c r="N169" i="3"/>
  <c r="N148" i="3"/>
  <c r="N128" i="3"/>
  <c r="N124" i="3"/>
  <c r="N335" i="3" l="1"/>
  <c r="N120" i="3"/>
  <c r="N108" i="3"/>
  <c r="N96" i="3"/>
  <c r="N84" i="3"/>
  <c r="N250" i="3"/>
  <c r="N297" i="3"/>
  <c r="N285" i="3"/>
  <c r="N273" i="3"/>
  <c r="N271" i="3"/>
  <c r="N141" i="3"/>
  <c r="N205" i="3"/>
  <c r="C29" i="5"/>
  <c r="N367" i="3"/>
  <c r="N237" i="3"/>
  <c r="N190" i="3"/>
  <c r="N83" i="3"/>
  <c r="N72" i="3"/>
  <c r="N60" i="3"/>
  <c r="N48" i="3"/>
  <c r="N118" i="3"/>
  <c r="N353" i="3"/>
  <c r="N306" i="3"/>
  <c r="N235" i="3"/>
  <c r="N223" i="3"/>
  <c r="N70" i="3"/>
  <c r="N58" i="3"/>
  <c r="N46" i="3"/>
  <c r="N143" i="3"/>
  <c r="N293" i="3"/>
  <c r="N281" i="3"/>
  <c r="N163" i="3"/>
  <c r="N91" i="3"/>
  <c r="N56" i="3"/>
  <c r="N303" i="3"/>
  <c r="N279" i="3"/>
  <c r="N173" i="3"/>
  <c r="N138" i="3"/>
  <c r="N126" i="3"/>
  <c r="N361" i="3"/>
  <c r="N207" i="3"/>
  <c r="N196" i="3"/>
  <c r="N66" i="3"/>
  <c r="N136" i="3"/>
  <c r="N112" i="3"/>
  <c r="N347" i="3"/>
  <c r="N217" i="3"/>
  <c r="N76" i="3"/>
  <c r="N287" i="3"/>
  <c r="N134" i="3"/>
  <c r="N122" i="3"/>
  <c r="N340" i="3"/>
  <c r="N369" i="3"/>
  <c r="N345" i="3"/>
  <c r="N239" i="3"/>
  <c r="N227" i="3"/>
  <c r="N215" i="3"/>
  <c r="N192" i="3"/>
  <c r="N109" i="3"/>
  <c r="N74" i="3"/>
  <c r="N62" i="3"/>
  <c r="N304" i="3"/>
  <c r="N105" i="3"/>
  <c r="N99" i="3"/>
  <c r="N145" i="3"/>
  <c r="N45" i="3"/>
  <c r="N300" i="3"/>
  <c r="N289" i="3"/>
  <c r="N377" i="3"/>
  <c r="N375" i="3"/>
  <c r="N371" i="3"/>
  <c r="N319" i="3"/>
  <c r="N317" i="3"/>
  <c r="N315" i="3"/>
  <c r="N305" i="3"/>
  <c r="N253" i="3"/>
  <c r="N249" i="3"/>
  <c r="N247" i="3"/>
  <c r="N238" i="3"/>
  <c r="N183" i="3"/>
  <c r="N181" i="3"/>
  <c r="N179" i="3"/>
  <c r="N175" i="3"/>
  <c r="N168" i="3"/>
  <c r="N164" i="3"/>
  <c r="N158" i="3"/>
  <c r="N125" i="3"/>
  <c r="N123" i="3"/>
  <c r="N106" i="3"/>
  <c r="N104" i="3"/>
  <c r="N102" i="3"/>
  <c r="N94" i="3"/>
  <c r="N59" i="3"/>
  <c r="N55" i="3"/>
  <c r="N47" i="3"/>
  <c r="N42" i="3"/>
  <c r="N40" i="3"/>
  <c r="N38" i="3"/>
  <c r="N32" i="3"/>
  <c r="N30" i="3"/>
  <c r="N364" i="3"/>
  <c r="N187" i="3"/>
  <c r="N166" i="3"/>
  <c r="N328" i="3"/>
  <c r="N378" i="3"/>
  <c r="N336" i="3"/>
  <c r="N242" i="3"/>
  <c r="N327" i="3"/>
  <c r="N314" i="3"/>
  <c r="N263" i="3"/>
  <c r="N248" i="3"/>
  <c r="N231" i="3"/>
  <c r="N216" i="3"/>
  <c r="N197" i="3"/>
  <c r="N352" i="3"/>
  <c r="N330" i="3"/>
  <c r="N318" i="3"/>
  <c r="N195" i="3"/>
  <c r="N191" i="3"/>
  <c r="N189" i="3"/>
  <c r="N182" i="3"/>
  <c r="N149" i="3"/>
  <c r="N21" i="3"/>
  <c r="N292" i="3"/>
  <c r="N258" i="3"/>
  <c r="N180" i="3"/>
  <c r="N381" i="3"/>
  <c r="N376" i="3"/>
  <c r="N365" i="3"/>
  <c r="N363" i="3"/>
  <c r="N360" i="3"/>
  <c r="N349" i="3"/>
  <c r="N331" i="3"/>
  <c r="N329" i="3"/>
  <c r="N326" i="3"/>
  <c r="N313" i="3"/>
  <c r="N310" i="3"/>
  <c r="N299" i="3"/>
  <c r="N294" i="3"/>
  <c r="N276" i="3"/>
  <c r="N267" i="3"/>
  <c r="N260" i="3"/>
  <c r="N251" i="3"/>
  <c r="N244" i="3"/>
  <c r="N233" i="3"/>
  <c r="N228" i="3"/>
  <c r="N219" i="3"/>
  <c r="N212" i="3"/>
  <c r="N201" i="3"/>
  <c r="N194" i="3"/>
  <c r="N185" i="3"/>
  <c r="N167" i="3"/>
  <c r="N162" i="3"/>
  <c r="N146" i="3"/>
  <c r="N132" i="3"/>
  <c r="N119" i="3"/>
  <c r="N114" i="3"/>
  <c r="N100" i="3"/>
  <c r="N82" i="3"/>
  <c r="N73" i="3"/>
  <c r="N68" i="3"/>
  <c r="N52" i="3"/>
  <c r="N50" i="3"/>
  <c r="N41" i="3"/>
  <c r="N36" i="3"/>
  <c r="N20" i="3"/>
  <c r="M383" i="3"/>
  <c r="N4" i="3"/>
  <c r="N383" i="3" s="1"/>
  <c r="N370" i="3"/>
  <c r="N358" i="3"/>
  <c r="N342" i="3"/>
  <c r="N332" i="3"/>
  <c r="N324" i="3"/>
  <c r="N320" i="3"/>
  <c r="N316" i="3"/>
  <c r="N312" i="3"/>
  <c r="N308" i="3"/>
  <c r="N286" i="3"/>
  <c r="N278" i="3"/>
  <c r="N270" i="3"/>
  <c r="N266" i="3"/>
  <c r="N262" i="3"/>
  <c r="N254" i="3"/>
  <c r="N246" i="3"/>
  <c r="N234" i="3"/>
  <c r="N230" i="3"/>
  <c r="N226" i="3"/>
  <c r="N218" i="3"/>
  <c r="N214" i="3"/>
  <c r="N210" i="3"/>
  <c r="N200" i="3"/>
  <c r="N184" i="3"/>
  <c r="N176" i="3"/>
  <c r="J383" i="3"/>
  <c r="N380" i="3"/>
  <c r="N372" i="3"/>
  <c r="N368" i="3"/>
  <c r="N362" i="3"/>
  <c r="N354" i="3"/>
  <c r="N334" i="3"/>
  <c r="N322" i="3"/>
  <c r="N302" i="3"/>
  <c r="N298" i="3"/>
  <c r="N288" i="3"/>
  <c r="N284" i="3"/>
  <c r="N280" i="3"/>
  <c r="N272" i="3"/>
  <c r="N268" i="3"/>
  <c r="N264" i="3"/>
  <c r="N256" i="3"/>
  <c r="N252" i="3"/>
  <c r="N240" i="3"/>
  <c r="N236" i="3"/>
  <c r="N232" i="3"/>
  <c r="N224" i="3"/>
  <c r="N220" i="3"/>
  <c r="N206" i="3"/>
  <c r="N202" i="3"/>
  <c r="N198" i="3"/>
  <c r="N373" i="3"/>
  <c r="N357" i="3"/>
  <c r="N355" i="3"/>
  <c r="N339" i="3"/>
  <c r="N127" i="3"/>
  <c r="N121" i="3"/>
  <c r="N117" i="3"/>
  <c r="N113" i="3"/>
  <c r="N111" i="3"/>
  <c r="N103" i="3"/>
  <c r="N95" i="3"/>
  <c r="N93" i="3"/>
  <c r="N89" i="3"/>
  <c r="N85" i="3"/>
  <c r="N81" i="3"/>
  <c r="N77" i="3"/>
  <c r="N71" i="3"/>
  <c r="N69" i="3"/>
  <c r="N65" i="3"/>
  <c r="N63" i="3"/>
  <c r="N57" i="3"/>
  <c r="N53" i="3"/>
  <c r="N49" i="3"/>
  <c r="N39" i="3"/>
  <c r="N33" i="3"/>
  <c r="N29" i="3"/>
  <c r="N23" i="3"/>
  <c r="N13" i="3"/>
  <c r="N5" i="3"/>
  <c r="N359" i="3"/>
  <c r="N356" i="3"/>
  <c r="N351" i="3"/>
  <c r="N348" i="3"/>
  <c r="N343" i="3"/>
  <c r="N338" i="3"/>
  <c r="N333" i="3"/>
  <c r="N325" i="3"/>
  <c r="N309" i="3"/>
  <c r="N301" i="3"/>
  <c r="N261" i="3"/>
  <c r="N203" i="3"/>
  <c r="N171" i="3"/>
  <c r="N155" i="3"/>
  <c r="N107" i="3"/>
  <c r="N75" i="3"/>
  <c r="N290" i="3"/>
  <c r="B31" i="5"/>
  <c r="B42" i="5" s="1"/>
  <c r="N366" i="3"/>
  <c r="N350" i="3"/>
  <c r="N344" i="3"/>
  <c r="N178" i="3"/>
  <c r="N170" i="3"/>
  <c r="C41" i="5"/>
  <c r="C24" i="5"/>
  <c r="C13" i="5"/>
  <c r="C31" i="5" l="1"/>
  <c r="C42" i="5" s="1"/>
  <c r="C44" i="5" s="1"/>
  <c r="O211" i="3" l="1"/>
  <c r="P211" i="3" s="1"/>
  <c r="Q211" i="3" s="1"/>
  <c r="O351" i="3"/>
  <c r="P351" i="3" s="1"/>
  <c r="Q351" i="3" s="1"/>
  <c r="O339" i="3"/>
  <c r="P339" i="3" s="1"/>
  <c r="Q339" i="3" s="1"/>
  <c r="O159" i="3"/>
  <c r="P159" i="3" s="1"/>
  <c r="Q159" i="3" s="1"/>
  <c r="O249" i="3"/>
  <c r="P249" i="3" s="1"/>
  <c r="Q249" i="3" s="1"/>
  <c r="O116" i="3"/>
  <c r="P116" i="3" s="1"/>
  <c r="Q116" i="3" s="1"/>
  <c r="O137" i="3"/>
  <c r="P137" i="3" s="1"/>
  <c r="Q137" i="3" s="1"/>
  <c r="O210" i="3"/>
  <c r="P210" i="3" s="1"/>
  <c r="Q210" i="3" s="1"/>
  <c r="O98" i="3"/>
  <c r="P98" i="3" s="1"/>
  <c r="Q98" i="3" s="1"/>
  <c r="O226" i="3"/>
  <c r="P226" i="3" s="1"/>
  <c r="Q226" i="3" s="1"/>
  <c r="O154" i="3"/>
  <c r="P154" i="3" s="1"/>
  <c r="Q154" i="3" s="1"/>
  <c r="O24" i="3"/>
  <c r="P24" i="3" s="1"/>
  <c r="Q24" i="3" s="1"/>
  <c r="O76" i="3"/>
  <c r="P76" i="3" s="1"/>
  <c r="Q76" i="3" s="1"/>
  <c r="O308" i="3"/>
  <c r="P308" i="3" s="1"/>
  <c r="Q308" i="3" s="1"/>
  <c r="O364" i="3"/>
  <c r="P364" i="3" s="1"/>
  <c r="Q364" i="3" s="1"/>
  <c r="O62" i="3"/>
  <c r="P62" i="3" s="1"/>
  <c r="Q62" i="3" s="1"/>
  <c r="O78" i="3"/>
  <c r="P78" i="3" s="1"/>
  <c r="Q78" i="3" s="1"/>
  <c r="O319" i="3"/>
  <c r="P319" i="3" s="1"/>
  <c r="Q319" i="3" s="1"/>
  <c r="O149" i="3"/>
  <c r="P149" i="3" s="1"/>
  <c r="Q149" i="3" s="1"/>
  <c r="O69" i="3"/>
  <c r="P69" i="3" s="1"/>
  <c r="Q69" i="3" s="1"/>
  <c r="O161" i="3"/>
  <c r="P161" i="3" s="1"/>
  <c r="Q161" i="3" s="1"/>
  <c r="O162" i="3"/>
  <c r="P162" i="3" s="1"/>
  <c r="Q162" i="3" s="1"/>
  <c r="O4" i="3"/>
  <c r="O383" i="3" s="1"/>
  <c r="O119" i="3"/>
  <c r="P119" i="3" s="1"/>
  <c r="Q119" i="3" s="1"/>
  <c r="O122" i="3"/>
  <c r="P122" i="3" s="1"/>
  <c r="Q122" i="3" s="1"/>
  <c r="O341" i="3"/>
  <c r="P341" i="3" s="1"/>
  <c r="Q341" i="3" s="1"/>
  <c r="O354" i="3"/>
  <c r="P354" i="3" s="1"/>
  <c r="Q354" i="3" s="1"/>
  <c r="O120" i="3"/>
  <c r="P120" i="3" s="1"/>
  <c r="Q120" i="3" s="1"/>
  <c r="O29" i="3"/>
  <c r="P29" i="3" s="1"/>
  <c r="Q29" i="3" s="1"/>
  <c r="O335" i="3"/>
  <c r="P335" i="3" s="1"/>
  <c r="Q335" i="3" s="1"/>
  <c r="O241" i="3"/>
  <c r="P241" i="3" s="1"/>
  <c r="Q241" i="3" s="1"/>
  <c r="O265" i="3"/>
  <c r="P265" i="3" s="1"/>
  <c r="Q265" i="3" s="1"/>
  <c r="O71" i="3"/>
  <c r="P71" i="3" s="1"/>
  <c r="Q71" i="3" s="1"/>
  <c r="O266" i="3"/>
  <c r="P266" i="3" s="1"/>
  <c r="Q266" i="3" s="1"/>
  <c r="O225" i="3"/>
  <c r="P225" i="3" s="1"/>
  <c r="Q225" i="3" s="1"/>
  <c r="O332" i="3"/>
  <c r="P332" i="3" s="1"/>
  <c r="Q332" i="3" s="1"/>
  <c r="O235" i="3"/>
  <c r="P235" i="3" s="1"/>
  <c r="Q235" i="3" s="1"/>
  <c r="O47" i="3"/>
  <c r="P47" i="3" s="1"/>
  <c r="Q47" i="3" s="1"/>
  <c r="O315" i="3"/>
  <c r="P315" i="3" s="1"/>
  <c r="Q315" i="3" s="1"/>
  <c r="O277" i="3"/>
  <c r="P277" i="3" s="1"/>
  <c r="Q277" i="3" s="1"/>
  <c r="O229" i="3"/>
  <c r="P229" i="3" s="1"/>
  <c r="Q229" i="3" s="1"/>
  <c r="O360" i="3"/>
  <c r="P360" i="3" s="1"/>
  <c r="Q360" i="3" s="1"/>
  <c r="O146" i="3"/>
  <c r="P146" i="3" s="1"/>
  <c r="Q146" i="3" s="1"/>
  <c r="O322" i="3"/>
  <c r="P322" i="3" s="1"/>
  <c r="Q322" i="3" s="1"/>
  <c r="O350" i="3"/>
  <c r="P350" i="3" s="1"/>
  <c r="Q350" i="3" s="1"/>
  <c r="O203" i="3"/>
  <c r="P203" i="3" s="1"/>
  <c r="Q203" i="3" s="1"/>
  <c r="O158" i="3"/>
  <c r="P158" i="3" s="1"/>
  <c r="Q158" i="3" s="1"/>
  <c r="O214" i="3"/>
  <c r="P214" i="3" s="1"/>
  <c r="Q214" i="3" s="1"/>
  <c r="O342" i="3"/>
  <c r="P342" i="3" s="1"/>
  <c r="Q342" i="3" s="1"/>
  <c r="O216" i="3"/>
  <c r="P216" i="3" s="1"/>
  <c r="Q216" i="3" s="1"/>
  <c r="O222" i="3"/>
  <c r="P222" i="3" s="1"/>
  <c r="Q222" i="3" s="1"/>
  <c r="O195" i="3"/>
  <c r="P195" i="3" s="1"/>
  <c r="Q195" i="3" s="1"/>
  <c r="O238" i="3"/>
  <c r="P238" i="3" s="1"/>
  <c r="Q238" i="3" s="1"/>
  <c r="O105" i="3"/>
  <c r="P105" i="3" s="1"/>
  <c r="Q105" i="3" s="1"/>
  <c r="O151" i="3"/>
  <c r="P151" i="3" s="1"/>
  <c r="Q151" i="3" s="1"/>
  <c r="O13" i="3"/>
  <c r="P13" i="3" s="1"/>
  <c r="Q13" i="3" s="1"/>
  <c r="O117" i="3"/>
  <c r="P117" i="3" s="1"/>
  <c r="Q117" i="3" s="1"/>
  <c r="O111" i="3"/>
  <c r="P111" i="3" s="1"/>
  <c r="Q111" i="3" s="1"/>
  <c r="O358" i="3"/>
  <c r="P358" i="3" s="1"/>
  <c r="Q358" i="3" s="1"/>
  <c r="O11" i="3"/>
  <c r="P11" i="3" s="1"/>
  <c r="Q11" i="3" s="1"/>
  <c r="O75" i="3"/>
  <c r="P75" i="3" s="1"/>
  <c r="Q75" i="3" s="1"/>
  <c r="O125" i="3"/>
  <c r="P125" i="3" s="1"/>
  <c r="Q125" i="3" s="1"/>
  <c r="O248" i="3"/>
  <c r="P248" i="3" s="1"/>
  <c r="Q248" i="3" s="1"/>
  <c r="O170" i="3"/>
  <c r="P170" i="3" s="1"/>
  <c r="Q170" i="3" s="1"/>
  <c r="O73" i="3"/>
  <c r="P73" i="3" s="1"/>
  <c r="Q73" i="3" s="1"/>
  <c r="O121" i="3"/>
  <c r="P121" i="3" s="1"/>
  <c r="Q121" i="3" s="1"/>
  <c r="O136" i="3"/>
  <c r="P136" i="3" s="1"/>
  <c r="Q136" i="3" s="1"/>
  <c r="O82" i="3"/>
  <c r="P82" i="3" s="1"/>
  <c r="Q82" i="3" s="1"/>
  <c r="O160" i="3"/>
  <c r="P160" i="3" s="1"/>
  <c r="Q160" i="3" s="1"/>
  <c r="O231" i="3"/>
  <c r="P231" i="3" s="1"/>
  <c r="Q231" i="3" s="1"/>
  <c r="O301" i="3"/>
  <c r="P301" i="3" s="1"/>
  <c r="Q301" i="3" s="1"/>
  <c r="O278" i="3"/>
  <c r="P278" i="3" s="1"/>
  <c r="Q278" i="3" s="1"/>
  <c r="O329" i="3"/>
  <c r="P329" i="3" s="1"/>
  <c r="Q329" i="3" s="1"/>
  <c r="O131" i="3"/>
  <c r="P131" i="3" s="1"/>
  <c r="Q131" i="3" s="1"/>
  <c r="O268" i="3"/>
  <c r="P268" i="3" s="1"/>
  <c r="Q268" i="3" s="1"/>
  <c r="O333" i="3"/>
  <c r="P333" i="3" s="1"/>
  <c r="Q333" i="3" s="1"/>
  <c r="O357" i="3"/>
  <c r="P357" i="3" s="1"/>
  <c r="Q357" i="3" s="1"/>
  <c r="O217" i="3"/>
  <c r="P217" i="3" s="1"/>
  <c r="Q217" i="3" s="1"/>
  <c r="O291" i="3"/>
  <c r="P291" i="3" s="1"/>
  <c r="Q291" i="3" s="1"/>
  <c r="O371" i="3"/>
  <c r="P371" i="3" s="1"/>
  <c r="Q371" i="3" s="1"/>
  <c r="O135" i="3"/>
  <c r="P135" i="3" s="1"/>
  <c r="Q135" i="3" s="1"/>
  <c r="O205" i="3"/>
  <c r="P205" i="3" s="1"/>
  <c r="Q205" i="3" s="1"/>
  <c r="O273" i="3"/>
  <c r="P273" i="3" s="1"/>
  <c r="Q273" i="3" s="1"/>
  <c r="O359" i="3"/>
  <c r="P359" i="3" s="1"/>
  <c r="Q359" i="3" s="1"/>
  <c r="O66" i="3"/>
  <c r="P66" i="3" s="1"/>
  <c r="Q66" i="3" s="1"/>
  <c r="O183" i="3"/>
  <c r="P183" i="3" s="1"/>
  <c r="Q183" i="3" s="1"/>
  <c r="O150" i="3"/>
  <c r="P150" i="3" s="1"/>
  <c r="Q150" i="3" s="1"/>
  <c r="O18" i="3"/>
  <c r="P18" i="3" s="1"/>
  <c r="Q18" i="3" s="1"/>
  <c r="O224" i="3"/>
  <c r="P224" i="3" s="1"/>
  <c r="Q224" i="3" s="1"/>
  <c r="O321" i="3"/>
  <c r="P321" i="3" s="1"/>
  <c r="Q321" i="3" s="1"/>
  <c r="O95" i="3"/>
  <c r="P95" i="3" s="1"/>
  <c r="Q95" i="3" s="1"/>
  <c r="O58" i="3"/>
  <c r="P58" i="3" s="1"/>
  <c r="Q58" i="3" s="1"/>
  <c r="O17" i="3"/>
  <c r="P17" i="3" s="1"/>
  <c r="Q17" i="3" s="1"/>
  <c r="O85" i="3"/>
  <c r="P85" i="3" s="1"/>
  <c r="Q85" i="3" s="1"/>
  <c r="O61" i="3"/>
  <c r="P61" i="3" s="1"/>
  <c r="Q61" i="3" s="1"/>
  <c r="O128" i="3"/>
  <c r="P128" i="3" s="1"/>
  <c r="Q128" i="3" s="1"/>
  <c r="O242" i="3"/>
  <c r="P242" i="3" s="1"/>
  <c r="Q242" i="3" s="1"/>
  <c r="O312" i="3"/>
  <c r="P312" i="3" s="1"/>
  <c r="Q312" i="3" s="1"/>
  <c r="O314" i="3"/>
  <c r="P314" i="3" s="1"/>
  <c r="Q314" i="3" s="1"/>
  <c r="O114" i="3"/>
  <c r="P114" i="3" s="1"/>
  <c r="Q114" i="3" s="1"/>
  <c r="O247" i="3"/>
  <c r="P247" i="3" s="1"/>
  <c r="Q247" i="3" s="1"/>
  <c r="O21" i="3"/>
  <c r="P21" i="3" s="1"/>
  <c r="Q21" i="3" s="1"/>
  <c r="O343" i="3"/>
  <c r="P343" i="3" s="1"/>
  <c r="Q343" i="3" s="1"/>
  <c r="O191" i="3"/>
  <c r="P191" i="3" s="1"/>
  <c r="Q191" i="3" s="1"/>
  <c r="O35" i="3"/>
  <c r="P35" i="3" s="1"/>
  <c r="Q35" i="3" s="1"/>
  <c r="O239" i="3"/>
  <c r="P239" i="3" s="1"/>
  <c r="Q239" i="3" s="1"/>
  <c r="O208" i="3"/>
  <c r="P208" i="3" s="1"/>
  <c r="Q208" i="3" s="1"/>
  <c r="O167" i="3"/>
  <c r="P167" i="3" s="1"/>
  <c r="Q167" i="3" s="1"/>
  <c r="O316" i="3"/>
  <c r="P316" i="3" s="1"/>
  <c r="Q316" i="3" s="1"/>
  <c r="O9" i="3"/>
  <c r="P9" i="3" s="1"/>
  <c r="Q9" i="3" s="1"/>
  <c r="O163" i="3"/>
  <c r="P163" i="3" s="1"/>
  <c r="Q163" i="3" s="1"/>
  <c r="O91" i="3"/>
  <c r="P91" i="3" s="1"/>
  <c r="Q91" i="3" s="1"/>
  <c r="O31" i="3"/>
  <c r="P31" i="3" s="1"/>
  <c r="Q31" i="3" s="1"/>
  <c r="O89" i="3"/>
  <c r="P89" i="3" s="1"/>
  <c r="Q89" i="3" s="1"/>
  <c r="O37" i="3"/>
  <c r="P37" i="3" s="1"/>
  <c r="Q37" i="3" s="1"/>
  <c r="O132" i="3"/>
  <c r="P132" i="3" s="1"/>
  <c r="Q132" i="3" s="1"/>
  <c r="O68" i="3"/>
  <c r="P68" i="3" s="1"/>
  <c r="Q68" i="3" s="1"/>
  <c r="O81" i="3"/>
  <c r="P81" i="3" s="1"/>
  <c r="Q81" i="3" s="1"/>
  <c r="O138" i="3"/>
  <c r="P138" i="3" s="1"/>
  <c r="Q138" i="3" s="1"/>
  <c r="O272" i="3"/>
  <c r="P272" i="3" s="1"/>
  <c r="Q272" i="3" s="1"/>
  <c r="O145" i="3"/>
  <c r="P145" i="3" s="1"/>
  <c r="Q145" i="3" s="1"/>
  <c r="O380" i="3"/>
  <c r="P380" i="3" s="1"/>
  <c r="Q380" i="3" s="1"/>
  <c r="O32" i="3"/>
  <c r="P32" i="3" s="1"/>
  <c r="Q32" i="3" s="1"/>
  <c r="O80" i="3"/>
  <c r="P80" i="3" s="1"/>
  <c r="Q80" i="3" s="1"/>
  <c r="O51" i="3"/>
  <c r="P51" i="3" s="1"/>
  <c r="Q51" i="3" s="1"/>
  <c r="O196" i="3"/>
  <c r="P196" i="3" s="1"/>
  <c r="Q196" i="3" s="1"/>
  <c r="O271" i="3"/>
  <c r="P271" i="3" s="1"/>
  <c r="Q271" i="3" s="1"/>
  <c r="O284" i="3"/>
  <c r="P284" i="3" s="1"/>
  <c r="Q284" i="3" s="1"/>
  <c r="O192" i="3"/>
  <c r="P192" i="3" s="1"/>
  <c r="Q192" i="3" s="1"/>
  <c r="O310" i="3"/>
  <c r="P310" i="3" s="1"/>
  <c r="Q310" i="3" s="1"/>
  <c r="O184" i="3"/>
  <c r="P184" i="3" s="1"/>
  <c r="Q184" i="3" s="1"/>
  <c r="O302" i="3"/>
  <c r="P302" i="3" s="1"/>
  <c r="Q302" i="3" s="1"/>
  <c r="O97" i="3"/>
  <c r="P97" i="3" s="1"/>
  <c r="Q97" i="3" s="1"/>
  <c r="O72" i="3"/>
  <c r="P72" i="3" s="1"/>
  <c r="Q72" i="3" s="1"/>
  <c r="O96" i="3"/>
  <c r="P96" i="3" s="1"/>
  <c r="Q96" i="3" s="1"/>
  <c r="O264" i="3"/>
  <c r="P264" i="3" s="1"/>
  <c r="Q264" i="3" s="1"/>
  <c r="O182" i="3"/>
  <c r="P182" i="3" s="1"/>
  <c r="Q182" i="3" s="1"/>
  <c r="O327" i="3"/>
  <c r="P327" i="3" s="1"/>
  <c r="Q327" i="3" s="1"/>
  <c r="O164" i="3"/>
  <c r="P164" i="3" s="1"/>
  <c r="Q164" i="3" s="1"/>
  <c r="O228" i="3"/>
  <c r="P228" i="3" s="1"/>
  <c r="Q228" i="3" s="1"/>
  <c r="O328" i="3"/>
  <c r="P328" i="3" s="1"/>
  <c r="Q328" i="3" s="1"/>
  <c r="O43" i="3"/>
  <c r="P43" i="3" s="1"/>
  <c r="Q43" i="3" s="1"/>
  <c r="O338" i="3"/>
  <c r="P338" i="3" s="1"/>
  <c r="Q338" i="3" s="1"/>
  <c r="O356" i="3"/>
  <c r="P356" i="3" s="1"/>
  <c r="Q356" i="3" s="1"/>
  <c r="O16" i="3"/>
  <c r="P16" i="3" s="1"/>
  <c r="Q16" i="3" s="1"/>
  <c r="O245" i="3"/>
  <c r="P245" i="3" s="1"/>
  <c r="Q245" i="3" s="1"/>
  <c r="O227" i="3"/>
  <c r="P227" i="3" s="1"/>
  <c r="Q227" i="3" s="1"/>
  <c r="O293" i="3"/>
  <c r="P293" i="3" s="1"/>
  <c r="Q293" i="3" s="1"/>
  <c r="O42" i="3"/>
  <c r="P42" i="3" s="1"/>
  <c r="Q42" i="3" s="1"/>
  <c r="O190" i="3"/>
  <c r="P190" i="3" s="1"/>
  <c r="Q190" i="3" s="1"/>
  <c r="O8" i="3"/>
  <c r="P8" i="3" s="1"/>
  <c r="Q8" i="3" s="1"/>
  <c r="O375" i="3"/>
  <c r="P375" i="3" s="1"/>
  <c r="Q375" i="3" s="1"/>
  <c r="O352" i="3"/>
  <c r="P352" i="3" s="1"/>
  <c r="Q352" i="3" s="1"/>
  <c r="O49" i="3"/>
  <c r="P49" i="3" s="1"/>
  <c r="Q49" i="3" s="1"/>
  <c r="O28" i="3"/>
  <c r="P28" i="3" s="1"/>
  <c r="Q28" i="3" s="1"/>
  <c r="O173" i="3"/>
  <c r="P173" i="3" s="1"/>
  <c r="Q173" i="3" s="1"/>
  <c r="O337" i="3"/>
  <c r="P337" i="3" s="1"/>
  <c r="Q337" i="3" s="1"/>
  <c r="O133" i="3"/>
  <c r="P133" i="3" s="1"/>
  <c r="Q133" i="3" s="1"/>
  <c r="O361" i="3"/>
  <c r="P361" i="3" s="1"/>
  <c r="Q361" i="3" s="1"/>
  <c r="O207" i="3"/>
  <c r="P207" i="3" s="1"/>
  <c r="Q207" i="3" s="1"/>
  <c r="O14" i="3"/>
  <c r="P14" i="3" s="1"/>
  <c r="Q14" i="3" s="1"/>
  <c r="O376" i="3"/>
  <c r="P376" i="3" s="1"/>
  <c r="Q376" i="3" s="1"/>
  <c r="O294" i="3"/>
  <c r="P294" i="3" s="1"/>
  <c r="Q294" i="3" s="1"/>
  <c r="O237" i="3"/>
  <c r="P237" i="3" s="1"/>
  <c r="Q237" i="3" s="1"/>
  <c r="O318" i="3"/>
  <c r="P318" i="3" s="1"/>
  <c r="Q318" i="3" s="1"/>
  <c r="O363" i="3"/>
  <c r="P363" i="3" s="1"/>
  <c r="Q363" i="3" s="1"/>
  <c r="O281" i="3"/>
  <c r="P281" i="3" s="1"/>
  <c r="Q281" i="3" s="1"/>
  <c r="O209" i="3"/>
  <c r="P209" i="3" s="1"/>
  <c r="Q209" i="3" s="1"/>
  <c r="O107" i="3"/>
  <c r="P107" i="3" s="1"/>
  <c r="Q107" i="3" s="1"/>
  <c r="O377" i="3"/>
  <c r="P377" i="3" s="1"/>
  <c r="Q377" i="3" s="1"/>
  <c r="O295" i="3"/>
  <c r="P295" i="3" s="1"/>
  <c r="Q295" i="3" s="1"/>
  <c r="O221" i="3"/>
  <c r="P221" i="3" s="1"/>
  <c r="Q221" i="3" s="1"/>
  <c r="O305" i="3"/>
  <c r="P305" i="3" s="1"/>
  <c r="Q305" i="3" s="1"/>
  <c r="O57" i="3"/>
  <c r="P57" i="3" s="1"/>
  <c r="Q57" i="3" s="1"/>
  <c r="O139" i="3"/>
  <c r="P139" i="3" s="1"/>
  <c r="Q139" i="3" s="1"/>
  <c r="O103" i="3"/>
  <c r="P103" i="3" s="1"/>
  <c r="Q103" i="3" s="1"/>
  <c r="O309" i="3"/>
  <c r="P309" i="3" s="1"/>
  <c r="Q309" i="3" s="1"/>
  <c r="O275" i="3"/>
  <c r="P275" i="3" s="1"/>
  <c r="Q275" i="3" s="1"/>
  <c r="O178" i="3"/>
  <c r="P178" i="3" s="1"/>
  <c r="Q178" i="3" s="1"/>
  <c r="O36" i="3"/>
  <c r="P36" i="3" s="1"/>
  <c r="Q36" i="3" s="1"/>
  <c r="O168" i="3"/>
  <c r="P168" i="3" s="1"/>
  <c r="Q168" i="3" s="1"/>
  <c r="O64" i="3"/>
  <c r="P64" i="3" s="1"/>
  <c r="Q64" i="3" s="1"/>
  <c r="O100" i="3"/>
  <c r="P100" i="3" s="1"/>
  <c r="Q100" i="3" s="1"/>
  <c r="O112" i="3"/>
  <c r="P112" i="3" s="1"/>
  <c r="Q112" i="3" s="1"/>
  <c r="O45" i="3"/>
  <c r="P45" i="3" s="1"/>
  <c r="Q45" i="3" s="1"/>
  <c r="O250" i="3"/>
  <c r="P250" i="3" s="1"/>
  <c r="Q250" i="3" s="1"/>
  <c r="O52" i="3"/>
  <c r="P52" i="3" s="1"/>
  <c r="Q52" i="3" s="1"/>
  <c r="O374" i="3"/>
  <c r="P374" i="3" s="1"/>
  <c r="Q374" i="3" s="1"/>
  <c r="O306" i="3"/>
  <c r="P306" i="3" s="1"/>
  <c r="Q306" i="3" s="1"/>
  <c r="O340" i="3"/>
  <c r="P340" i="3" s="1"/>
  <c r="Q340" i="3" s="1"/>
  <c r="O220" i="3"/>
  <c r="P220" i="3" s="1"/>
  <c r="Q220" i="3" s="1"/>
  <c r="O230" i="3"/>
  <c r="P230" i="3" s="1"/>
  <c r="Q230" i="3" s="1"/>
  <c r="O101" i="3"/>
  <c r="P101" i="3" s="1"/>
  <c r="Q101" i="3" s="1"/>
  <c r="O246" i="3"/>
  <c r="P246" i="3" s="1"/>
  <c r="Q246" i="3" s="1"/>
  <c r="O367" i="3"/>
  <c r="P367" i="3" s="1"/>
  <c r="Q367" i="3" s="1"/>
  <c r="O6" i="3"/>
  <c r="P6" i="3" s="1"/>
  <c r="Q6" i="3" s="1"/>
  <c r="O366" i="3"/>
  <c r="P366" i="3" s="1"/>
  <c r="Q366" i="3" s="1"/>
  <c r="O296" i="3"/>
  <c r="P296" i="3" s="1"/>
  <c r="Q296" i="3" s="1"/>
  <c r="O336" i="3"/>
  <c r="P336" i="3" s="1"/>
  <c r="Q336" i="3" s="1"/>
  <c r="O186" i="3"/>
  <c r="P186" i="3" s="1"/>
  <c r="Q186" i="3" s="1"/>
  <c r="O323" i="3"/>
  <c r="P323" i="3" s="1"/>
  <c r="Q323" i="3" s="1"/>
  <c r="O19" i="3"/>
  <c r="P19" i="3" s="1"/>
  <c r="Q19" i="3" s="1"/>
  <c r="O108" i="3"/>
  <c r="P108" i="3" s="1"/>
  <c r="Q108" i="3" s="1"/>
  <c r="O267" i="3"/>
  <c r="P267" i="3" s="1"/>
  <c r="Q267" i="3" s="1"/>
  <c r="O355" i="3"/>
  <c r="P355" i="3" s="1"/>
  <c r="Q355" i="3" s="1"/>
  <c r="O213" i="3"/>
  <c r="P213" i="3" s="1"/>
  <c r="Q213" i="3" s="1"/>
  <c r="O368" i="3"/>
  <c r="P368" i="3" s="1"/>
  <c r="Q368" i="3" s="1"/>
  <c r="O179" i="3"/>
  <c r="P179" i="3" s="1"/>
  <c r="Q179" i="3" s="1"/>
  <c r="O236" i="3"/>
  <c r="P236" i="3" s="1"/>
  <c r="Q236" i="3" s="1"/>
  <c r="O290" i="3"/>
  <c r="P290" i="3" s="1"/>
  <c r="Q290" i="3" s="1"/>
  <c r="O22" i="3"/>
  <c r="P22" i="3" s="1"/>
  <c r="Q22" i="3" s="1"/>
  <c r="O92" i="3"/>
  <c r="P92" i="3" s="1"/>
  <c r="Q92" i="3" s="1"/>
  <c r="O174" i="3"/>
  <c r="P174" i="3" s="1"/>
  <c r="Q174" i="3" s="1"/>
  <c r="O287" i="3"/>
  <c r="P287" i="3" s="1"/>
  <c r="Q287" i="3" s="1"/>
  <c r="O44" i="3"/>
  <c r="P44" i="3" s="1"/>
  <c r="Q44" i="3" s="1"/>
  <c r="O7" i="3"/>
  <c r="P7" i="3" s="1"/>
  <c r="Q7" i="3" s="1"/>
  <c r="O307" i="3"/>
  <c r="P307" i="3" s="1"/>
  <c r="Q307" i="3" s="1"/>
  <c r="O274" i="3"/>
  <c r="P274" i="3" s="1"/>
  <c r="Q274" i="3" s="1"/>
  <c r="O330" i="3"/>
  <c r="P330" i="3" s="1"/>
  <c r="Q330" i="3" s="1"/>
  <c r="O12" i="3"/>
  <c r="P12" i="3" s="1"/>
  <c r="Q12" i="3" s="1"/>
  <c r="O258" i="3"/>
  <c r="P258" i="3" s="1"/>
  <c r="Q258" i="3" s="1"/>
  <c r="O346" i="3"/>
  <c r="P346" i="3" s="1"/>
  <c r="Q346" i="3" s="1"/>
  <c r="O88" i="3"/>
  <c r="P88" i="3" s="1"/>
  <c r="Q88" i="3" s="1"/>
  <c r="O90" i="3"/>
  <c r="P90" i="3" s="1"/>
  <c r="Q90" i="3" s="1"/>
  <c r="O370" i="3"/>
  <c r="P370" i="3" s="1"/>
  <c r="Q370" i="3" s="1"/>
  <c r="O74" i="3"/>
  <c r="P74" i="3" s="1"/>
  <c r="Q74" i="3" s="1"/>
  <c r="O365" i="3"/>
  <c r="P365" i="3" s="1"/>
  <c r="Q365" i="3" s="1"/>
  <c r="O298" i="3"/>
  <c r="P298" i="3" s="1"/>
  <c r="Q298" i="3" s="1"/>
  <c r="O378" i="3"/>
  <c r="P378" i="3" s="1"/>
  <c r="Q378" i="3" s="1"/>
  <c r="O260" i="3"/>
  <c r="P260" i="3" s="1"/>
  <c r="Q260" i="3" s="1"/>
  <c r="O362" i="3"/>
  <c r="P362" i="3" s="1"/>
  <c r="Q362" i="3" s="1"/>
  <c r="O289" i="3"/>
  <c r="P289" i="3" s="1"/>
  <c r="Q289" i="3" s="1"/>
  <c r="O25" i="3"/>
  <c r="P25" i="3" s="1"/>
  <c r="Q25" i="3" s="1"/>
  <c r="O55" i="3"/>
  <c r="P55" i="3" s="1"/>
  <c r="Q55" i="3" s="1"/>
  <c r="O41" i="3"/>
  <c r="P41" i="3" s="1"/>
  <c r="Q41" i="3" s="1"/>
  <c r="O257" i="3"/>
  <c r="P257" i="3" s="1"/>
  <c r="Q257" i="3" s="1"/>
  <c r="O197" i="3"/>
  <c r="P197" i="3" s="1"/>
  <c r="Q197" i="3" s="1"/>
  <c r="O223" i="3"/>
  <c r="P223" i="3" s="1"/>
  <c r="Q223" i="3" s="1"/>
  <c r="O255" i="3"/>
  <c r="P255" i="3" s="1"/>
  <c r="Q255" i="3" s="1"/>
  <c r="O299" i="3"/>
  <c r="P299" i="3" s="1"/>
  <c r="Q299" i="3" s="1"/>
  <c r="O353" i="3"/>
  <c r="P353" i="3" s="1"/>
  <c r="Q353" i="3" s="1"/>
  <c r="O379" i="3"/>
  <c r="P379" i="3" s="1"/>
  <c r="Q379" i="3" s="1"/>
  <c r="O126" i="3"/>
  <c r="P126" i="3" s="1"/>
  <c r="Q126" i="3" s="1"/>
  <c r="O129" i="3"/>
  <c r="P129" i="3" s="1"/>
  <c r="Q129" i="3" s="1"/>
  <c r="O348" i="3"/>
  <c r="P348" i="3" s="1"/>
  <c r="Q348" i="3" s="1"/>
  <c r="O215" i="3"/>
  <c r="P215" i="3" s="1"/>
  <c r="Q215" i="3" s="1"/>
  <c r="O233" i="3"/>
  <c r="P233" i="3" s="1"/>
  <c r="Q233" i="3" s="1"/>
  <c r="O285" i="3"/>
  <c r="P285" i="3" s="1"/>
  <c r="Q285" i="3" s="1"/>
  <c r="O317" i="3"/>
  <c r="P317" i="3" s="1"/>
  <c r="Q317" i="3" s="1"/>
  <c r="O369" i="3"/>
  <c r="P369" i="3" s="1"/>
  <c r="Q369" i="3" s="1"/>
  <c r="O59" i="3"/>
  <c r="P59" i="3" s="1"/>
  <c r="Q59" i="3" s="1"/>
  <c r="O373" i="3"/>
  <c r="P373" i="3" s="1"/>
  <c r="Q373" i="3" s="1"/>
  <c r="O79" i="3"/>
  <c r="P79" i="3" s="1"/>
  <c r="Q79" i="3" s="1"/>
  <c r="O261" i="3"/>
  <c r="P261" i="3" s="1"/>
  <c r="Q261" i="3" s="1"/>
  <c r="O243" i="3"/>
  <c r="P243" i="3" s="1"/>
  <c r="Q243" i="3" s="1"/>
  <c r="O144" i="3"/>
  <c r="P144" i="3" s="1"/>
  <c r="Q144" i="3" s="1"/>
  <c r="O288" i="3"/>
  <c r="P288" i="3" s="1"/>
  <c r="Q288" i="3" s="1"/>
  <c r="O134" i="3"/>
  <c r="P134" i="3" s="1"/>
  <c r="Q134" i="3" s="1"/>
  <c r="O279" i="3"/>
  <c r="P279" i="3" s="1"/>
  <c r="Q279" i="3" s="1"/>
  <c r="O130" i="3"/>
  <c r="P130" i="3" s="1"/>
  <c r="Q130" i="3" s="1"/>
  <c r="O381" i="3"/>
  <c r="P381" i="3" s="1"/>
  <c r="Q381" i="3" s="1"/>
  <c r="O269" i="3"/>
  <c r="P269" i="3" s="1"/>
  <c r="Q269" i="3" s="1"/>
  <c r="O157" i="3"/>
  <c r="P157" i="3" s="1"/>
  <c r="Q157" i="3" s="1"/>
  <c r="O63" i="3"/>
  <c r="P63" i="3" s="1"/>
  <c r="Q63" i="3" s="1"/>
  <c r="O172" i="3"/>
  <c r="P172" i="3" s="1"/>
  <c r="Q172" i="3" s="1"/>
  <c r="O26" i="3"/>
  <c r="P26" i="3" s="1"/>
  <c r="Q26" i="3" s="1"/>
  <c r="O155" i="3"/>
  <c r="P155" i="3" s="1"/>
  <c r="Q155" i="3" s="1"/>
  <c r="O165" i="3"/>
  <c r="P165" i="3" s="1"/>
  <c r="Q165" i="3" s="1"/>
  <c r="O115" i="3"/>
  <c r="P115" i="3" s="1"/>
  <c r="Q115" i="3" s="1"/>
  <c r="O67" i="3"/>
  <c r="P67" i="3" s="1"/>
  <c r="Q67" i="3" s="1"/>
  <c r="O15" i="3"/>
  <c r="P15" i="3" s="1"/>
  <c r="Q15" i="3" s="1"/>
  <c r="O109" i="3"/>
  <c r="P109" i="3" s="1"/>
  <c r="Q109" i="3" s="1"/>
  <c r="O280" i="3"/>
  <c r="P280" i="3" s="1"/>
  <c r="Q280" i="3" s="1"/>
  <c r="O84" i="3"/>
  <c r="P84" i="3" s="1"/>
  <c r="Q84" i="3" s="1"/>
  <c r="O199" i="3"/>
  <c r="P199" i="3" s="1"/>
  <c r="Q199" i="3" s="1"/>
  <c r="O104" i="3"/>
  <c r="P104" i="3" s="1"/>
  <c r="Q104" i="3" s="1"/>
  <c r="O206" i="3"/>
  <c r="P206" i="3" s="1"/>
  <c r="Q206" i="3" s="1"/>
  <c r="O142" i="3"/>
  <c r="P142" i="3" s="1"/>
  <c r="Q142" i="3" s="1"/>
  <c r="O334" i="3"/>
  <c r="P334" i="3" s="1"/>
  <c r="Q334" i="3" s="1"/>
  <c r="O276" i="3"/>
  <c r="P276" i="3" s="1"/>
  <c r="Q276" i="3" s="1"/>
  <c r="O180" i="3"/>
  <c r="P180" i="3" s="1"/>
  <c r="Q180" i="3" s="1"/>
  <c r="O10" i="3"/>
  <c r="P10" i="3" s="1"/>
  <c r="Q10" i="3" s="1"/>
  <c r="O283" i="3"/>
  <c r="P283" i="3" s="1"/>
  <c r="Q283" i="3" s="1"/>
  <c r="O169" i="3"/>
  <c r="P169" i="3" s="1"/>
  <c r="Q169" i="3" s="1"/>
  <c r="O87" i="3"/>
  <c r="P87" i="3" s="1"/>
  <c r="Q87" i="3" s="1"/>
  <c r="O344" i="3"/>
  <c r="P344" i="3" s="1"/>
  <c r="Q344" i="3" s="1"/>
  <c r="O34" i="3"/>
  <c r="P34" i="3" s="1"/>
  <c r="Q34" i="3" s="1"/>
  <c r="O331" i="3"/>
  <c r="P331" i="3" s="1"/>
  <c r="Q331" i="3" s="1"/>
  <c r="O177" i="3"/>
  <c r="P177" i="3" s="1"/>
  <c r="Q177" i="3" s="1"/>
  <c r="O143" i="3"/>
  <c r="P143" i="3" s="1"/>
  <c r="Q143" i="3" s="1"/>
  <c r="O99" i="3"/>
  <c r="P99" i="3" s="1"/>
  <c r="Q99" i="3" s="1"/>
  <c r="O23" i="3"/>
  <c r="P23" i="3" s="1"/>
  <c r="Q23" i="3" s="1"/>
  <c r="O297" i="3"/>
  <c r="P297" i="3" s="1"/>
  <c r="Q297" i="3" s="1"/>
  <c r="O171" i="3"/>
  <c r="P171" i="3" s="1"/>
  <c r="Q171" i="3" s="1"/>
  <c r="O148" i="3"/>
  <c r="P148" i="3" s="1"/>
  <c r="Q148" i="3" s="1"/>
  <c r="O256" i="3"/>
  <c r="P256" i="3" s="1"/>
  <c r="Q256" i="3" s="1"/>
  <c r="O244" i="3"/>
  <c r="P244" i="3" s="1"/>
  <c r="Q244" i="3" s="1"/>
  <c r="O234" i="3"/>
  <c r="P234" i="3" s="1"/>
  <c r="Q234" i="3" s="1"/>
  <c r="O270" i="3"/>
  <c r="P270" i="3" s="1"/>
  <c r="Q270" i="3" s="1"/>
  <c r="O46" i="3"/>
  <c r="P46" i="3" s="1"/>
  <c r="Q46" i="3" s="1"/>
  <c r="O33" i="3"/>
  <c r="P33" i="3" s="1"/>
  <c r="Q33" i="3" s="1"/>
  <c r="O175" i="3"/>
  <c r="P175" i="3" s="1"/>
  <c r="Q175" i="3" s="1"/>
  <c r="O187" i="3"/>
  <c r="P187" i="3" s="1"/>
  <c r="Q187" i="3" s="1"/>
  <c r="O141" i="3"/>
  <c r="P141" i="3" s="1"/>
  <c r="Q141" i="3" s="1"/>
  <c r="O113" i="3"/>
  <c r="P113" i="3" s="1"/>
  <c r="Q113" i="3" s="1"/>
  <c r="O83" i="3"/>
  <c r="P83" i="3" s="1"/>
  <c r="Q83" i="3" s="1"/>
  <c r="O65" i="3"/>
  <c r="P65" i="3" s="1"/>
  <c r="Q65" i="3" s="1"/>
  <c r="O27" i="3"/>
  <c r="P27" i="3" s="1"/>
  <c r="Q27" i="3" s="1"/>
  <c r="O127" i="3"/>
  <c r="P127" i="3" s="1"/>
  <c r="Q127" i="3" s="1"/>
  <c r="O189" i="3"/>
  <c r="P189" i="3" s="1"/>
  <c r="Q189" i="3" s="1"/>
  <c r="O153" i="3"/>
  <c r="P153" i="3" s="1"/>
  <c r="Q153" i="3" s="1"/>
  <c r="O123" i="3"/>
  <c r="P123" i="3" s="1"/>
  <c r="Q123" i="3" s="1"/>
  <c r="O152" i="3"/>
  <c r="P152" i="3" s="1"/>
  <c r="Q152" i="3" s="1"/>
  <c r="O124" i="3"/>
  <c r="P124" i="3" s="1"/>
  <c r="Q124" i="3" s="1"/>
  <c r="O253" i="3"/>
  <c r="P253" i="3" s="1"/>
  <c r="Q253" i="3" s="1"/>
  <c r="O304" i="3"/>
  <c r="P304" i="3" s="1"/>
  <c r="Q304" i="3" s="1"/>
  <c r="O40" i="3"/>
  <c r="P40" i="3" s="1"/>
  <c r="Q40" i="3" s="1"/>
  <c r="O198" i="3"/>
  <c r="P198" i="3" s="1"/>
  <c r="Q198" i="3" s="1"/>
  <c r="O166" i="3"/>
  <c r="P166" i="3" s="1"/>
  <c r="Q166" i="3" s="1"/>
  <c r="O70" i="3"/>
  <c r="P70" i="3" s="1"/>
  <c r="Q70" i="3" s="1"/>
  <c r="O345" i="3"/>
  <c r="P345" i="3" s="1"/>
  <c r="Q345" i="3" s="1"/>
  <c r="O259" i="3"/>
  <c r="P259" i="3" s="1"/>
  <c r="Q259" i="3" s="1"/>
  <c r="O292" i="3"/>
  <c r="P292" i="3" s="1"/>
  <c r="Q292" i="3" s="1"/>
  <c r="O204" i="3"/>
  <c r="P204" i="3" s="1"/>
  <c r="Q204" i="3" s="1"/>
  <c r="O324" i="3"/>
  <c r="P324" i="3" s="1"/>
  <c r="Q324" i="3" s="1"/>
  <c r="O300" i="3"/>
  <c r="P300" i="3" s="1"/>
  <c r="Q300" i="3" s="1"/>
  <c r="O262" i="3"/>
  <c r="P262" i="3" s="1"/>
  <c r="Q262" i="3" s="1"/>
  <c r="O140" i="3"/>
  <c r="P140" i="3" s="1"/>
  <c r="Q140" i="3" s="1"/>
  <c r="O326" i="3"/>
  <c r="P326" i="3" s="1"/>
  <c r="Q326" i="3" s="1"/>
  <c r="O86" i="3"/>
  <c r="P86" i="3" s="1"/>
  <c r="Q86" i="3" s="1"/>
  <c r="O176" i="3"/>
  <c r="P176" i="3" s="1"/>
  <c r="Q176" i="3" s="1"/>
  <c r="O102" i="3"/>
  <c r="P102" i="3" s="1"/>
  <c r="Q102" i="3" s="1"/>
  <c r="O53" i="3"/>
  <c r="P53" i="3" s="1"/>
  <c r="Q53" i="3" s="1"/>
  <c r="O201" i="3"/>
  <c r="P201" i="3" s="1"/>
  <c r="Q201" i="3" s="1"/>
  <c r="O202" i="3"/>
  <c r="P202" i="3" s="1"/>
  <c r="Q202" i="3" s="1"/>
  <c r="O194" i="3"/>
  <c r="P194" i="3" s="1"/>
  <c r="Q194" i="3" s="1"/>
  <c r="O252" i="3"/>
  <c r="P252" i="3" s="1"/>
  <c r="Q252" i="3" s="1"/>
  <c r="O94" i="3"/>
  <c r="P94" i="3" s="1"/>
  <c r="Q94" i="3" s="1"/>
  <c r="O50" i="3"/>
  <c r="P50" i="3" s="1"/>
  <c r="Q50" i="3" s="1"/>
  <c r="O30" i="3"/>
  <c r="P30" i="3" s="1"/>
  <c r="Q30" i="3" s="1"/>
  <c r="O254" i="3"/>
  <c r="P254" i="3" s="1"/>
  <c r="Q254" i="3" s="1"/>
  <c r="O372" i="3"/>
  <c r="P372" i="3" s="1"/>
  <c r="Q372" i="3" s="1"/>
  <c r="O48" i="3"/>
  <c r="P48" i="3" s="1"/>
  <c r="Q48" i="3" s="1"/>
  <c r="O188" i="3"/>
  <c r="P188" i="3" s="1"/>
  <c r="Q188" i="3" s="1"/>
  <c r="O20" i="3"/>
  <c r="P20" i="3" s="1"/>
  <c r="Q20" i="3" s="1"/>
  <c r="O156" i="3"/>
  <c r="P156" i="3" s="1"/>
  <c r="Q156" i="3" s="1"/>
  <c r="O232" i="3"/>
  <c r="P232" i="3" s="1"/>
  <c r="Q232" i="3" s="1"/>
  <c r="O185" i="3"/>
  <c r="P185" i="3" s="1"/>
  <c r="Q185" i="3" s="1"/>
  <c r="O212" i="3"/>
  <c r="P212" i="3" s="1"/>
  <c r="Q212" i="3" s="1"/>
  <c r="O38" i="3"/>
  <c r="P38" i="3" s="1"/>
  <c r="Q38" i="3" s="1"/>
  <c r="O251" i="3"/>
  <c r="P251" i="3" s="1"/>
  <c r="Q251" i="3" s="1"/>
  <c r="O60" i="3"/>
  <c r="P60" i="3" s="1"/>
  <c r="Q60" i="3" s="1"/>
  <c r="O286" i="3"/>
  <c r="P286" i="3" s="1"/>
  <c r="Q286" i="3" s="1"/>
  <c r="O56" i="3"/>
  <c r="P56" i="3" s="1"/>
  <c r="Q56" i="3" s="1"/>
  <c r="O193" i="3"/>
  <c r="P193" i="3" s="1"/>
  <c r="Q193" i="3" s="1"/>
  <c r="O110" i="3"/>
  <c r="P110" i="3" s="1"/>
  <c r="Q110" i="3" s="1"/>
  <c r="O200" i="3"/>
  <c r="P200" i="3" s="1"/>
  <c r="Q200" i="3" s="1"/>
  <c r="O240" i="3"/>
  <c r="P240" i="3" s="1"/>
  <c r="Q240" i="3" s="1"/>
  <c r="O282" i="3"/>
  <c r="P282" i="3" s="1"/>
  <c r="Q282" i="3" s="1"/>
  <c r="O218" i="3"/>
  <c r="P218" i="3" s="1"/>
  <c r="Q218" i="3" s="1"/>
  <c r="O320" i="3"/>
  <c r="P320" i="3" s="1"/>
  <c r="Q320" i="3" s="1"/>
  <c r="O5" i="3"/>
  <c r="P5" i="3" s="1"/>
  <c r="Q5" i="3" s="1"/>
  <c r="O106" i="3"/>
  <c r="P106" i="3" s="1"/>
  <c r="Q106" i="3" s="1"/>
  <c r="O181" i="3"/>
  <c r="P181" i="3" s="1"/>
  <c r="Q181" i="3" s="1"/>
  <c r="O303" i="3"/>
  <c r="P303" i="3" s="1"/>
  <c r="Q303" i="3" s="1"/>
  <c r="O147" i="3"/>
  <c r="P147" i="3" s="1"/>
  <c r="Q147" i="3" s="1"/>
  <c r="O349" i="3"/>
  <c r="P349" i="3" s="1"/>
  <c r="Q349" i="3" s="1"/>
  <c r="O325" i="3"/>
  <c r="P325" i="3" s="1"/>
  <c r="Q325" i="3" s="1"/>
  <c r="O313" i="3"/>
  <c r="P313" i="3" s="1"/>
  <c r="Q313" i="3" s="1"/>
  <c r="O77" i="3"/>
  <c r="P77" i="3" s="1"/>
  <c r="Q77" i="3" s="1"/>
  <c r="O54" i="3"/>
  <c r="P54" i="3" s="1"/>
  <c r="Q54" i="3" s="1"/>
  <c r="O39" i="3"/>
  <c r="P39" i="3" s="1"/>
  <c r="Q39" i="3" s="1"/>
  <c r="O263" i="3"/>
  <c r="P263" i="3" s="1"/>
  <c r="Q263" i="3" s="1"/>
  <c r="O93" i="3"/>
  <c r="P93" i="3" s="1"/>
  <c r="Q93" i="3" s="1"/>
  <c r="O118" i="3"/>
  <c r="P118" i="3" s="1"/>
  <c r="Q118" i="3" s="1"/>
  <c r="O219" i="3"/>
  <c r="P219" i="3" s="1"/>
  <c r="Q219" i="3" s="1"/>
  <c r="O347" i="3"/>
  <c r="P347" i="3" s="1"/>
  <c r="Q347" i="3" s="1"/>
  <c r="O311" i="3"/>
  <c r="P311" i="3" s="1"/>
  <c r="Q311" i="3" s="1"/>
  <c r="P4" i="3" l="1"/>
  <c r="Q4" i="3" s="1"/>
  <c r="Q383" i="3" s="1"/>
  <c r="C12" i="2" s="1"/>
  <c r="C16" i="2" s="1"/>
  <c r="P383" i="3" l="1"/>
</calcChain>
</file>

<file path=xl/sharedStrings.xml><?xml version="1.0" encoding="utf-8"?>
<sst xmlns="http://schemas.openxmlformats.org/spreadsheetml/2006/main" count="2110" uniqueCount="604">
  <si>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</si>
  <si>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</si>
  <si>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</si>
  <si>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</si>
  <si>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</si>
  <si>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</si>
  <si>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</si>
  <si>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</si>
  <si>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</si>
  <si>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</si>
  <si>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</si>
  <si>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</si>
  <si>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</si>
  <si>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</si>
  <si>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</si>
  <si>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</si>
  <si>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</si>
  <si>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</si>
  <si>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</si>
  <si>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Ort, Datum</t>
  </si>
  <si>
    <t>Firmenstempel, rechtsverb. Unterschrift</t>
  </si>
  <si>
    <t>Raum Nr.</t>
  </si>
  <si>
    <t>Raumbezeichnung</t>
  </si>
  <si>
    <t>Raum-gruppe</t>
  </si>
  <si>
    <t>Reinigungs-fläche</t>
  </si>
  <si>
    <t>Bodenbelag</t>
  </si>
  <si>
    <t>Leistungs-wert</t>
  </si>
  <si>
    <t>Preis pro Reinigung</t>
  </si>
  <si>
    <t>Raum-gruppen</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</si>
  <si>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</si>
  <si>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</si>
  <si>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</si>
  <si>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</si>
  <si>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</si>
  <si>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</si>
  <si>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</si>
  <si>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</si>
  <si>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</si>
  <si>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</si>
  <si>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</si>
  <si>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</si>
  <si>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</si>
  <si>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</si>
  <si>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</si>
  <si>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</si>
  <si>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</si>
  <si>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</si>
  <si>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</si>
  <si>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</si>
  <si>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</si>
  <si>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</si>
  <si>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</si>
  <si>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</si>
  <si>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</si>
  <si>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</si>
  <si>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</si>
  <si>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</si>
  <si>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</si>
  <si>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</si>
  <si>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</si>
  <si>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</si>
  <si>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</si>
  <si>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</si>
  <si>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</si>
  <si>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</si>
  <si>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</si>
  <si>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</si>
  <si>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</si>
  <si>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</si>
  <si>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</si>
  <si>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</si>
  <si>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</si>
  <si>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</si>
  <si>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</si>
  <si>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Häufigkeit</t>
  </si>
  <si>
    <t>Reinigungs-fläche /Jahr</t>
  </si>
  <si>
    <t>Preis/Jahr</t>
  </si>
  <si>
    <t>WERKTAG (Mo. - Fr.)</t>
  </si>
  <si>
    <t>Häufigkeit/Woche</t>
  </si>
  <si>
    <t>Häufigkeit/Jahr</t>
  </si>
  <si>
    <t>RG-Std. pro Woche</t>
  </si>
  <si>
    <t>monatliche Pauschale</t>
  </si>
  <si>
    <t>Monatspauschale Unterhaltsreinigung (Jahrespreis/12) netto</t>
  </si>
  <si>
    <t>Mehrzweckraum</t>
  </si>
  <si>
    <t>Fliesen</t>
  </si>
  <si>
    <t>Windfang</t>
  </si>
  <si>
    <t>Flur</t>
  </si>
  <si>
    <r>
      <t xml:space="preserve">Tragen Sie danach auf dem Arbeitsblatt "Raumgruppen - Leistungswerte" die von Ihnen kalkulierten Leistungswerte in m²/h in die dafür vorgesehenen Felder in Spalte F ein. Den jeweils zugrunde liegenden Turnus (Häufigkeit) finden Sie in der gleichen Tabelle in Spalte E. </t>
    </r>
    <r>
      <rPr>
        <sz val="11"/>
        <color indexed="10"/>
        <rFont val="Arial"/>
        <family val="2"/>
      </rPr>
      <t xml:space="preserve">
</t>
    </r>
  </si>
  <si>
    <t>Datum/Stempel/Unterschrift</t>
  </si>
  <si>
    <t>Objekt / Bauteil</t>
  </si>
  <si>
    <t>A</t>
  </si>
  <si>
    <t>0.01</t>
  </si>
  <si>
    <t>Foyer</t>
  </si>
  <si>
    <t>Feinsteinzeug</t>
  </si>
  <si>
    <t>Aufzug</t>
  </si>
  <si>
    <t>0.02</t>
  </si>
  <si>
    <t>0.03</t>
  </si>
  <si>
    <t>Postraum</t>
  </si>
  <si>
    <t>Fliesen wie Rüttelboden</t>
  </si>
  <si>
    <t>0.06</t>
  </si>
  <si>
    <t>Umkleide Herren Tagesdienst</t>
  </si>
  <si>
    <t>Kautschukboden</t>
  </si>
  <si>
    <t>0.07</t>
  </si>
  <si>
    <t>WC Herren</t>
  </si>
  <si>
    <t>0.08</t>
  </si>
  <si>
    <t>Dusche Herren</t>
  </si>
  <si>
    <t>0.05</t>
  </si>
  <si>
    <t>0.09</t>
  </si>
  <si>
    <t>Treppenhaus,Rutschstange</t>
  </si>
  <si>
    <t>0.10</t>
  </si>
  <si>
    <t>WC Damen</t>
  </si>
  <si>
    <t>0.11</t>
  </si>
  <si>
    <t>Dusche Damen</t>
  </si>
  <si>
    <t>0.12</t>
  </si>
  <si>
    <t>Umkleide Damen Tagesdienst</t>
  </si>
  <si>
    <t>0.13</t>
  </si>
  <si>
    <t>Schwarzumkleide ELD_DD_TD</t>
  </si>
  <si>
    <t>0.14</t>
  </si>
  <si>
    <t>0.15</t>
  </si>
  <si>
    <t>0.16</t>
  </si>
  <si>
    <t>0.20</t>
  </si>
  <si>
    <t>Flur und Foyer</t>
  </si>
  <si>
    <t>0.23</t>
  </si>
  <si>
    <t>Einsatzakten / Alarmdrucker</t>
  </si>
  <si>
    <t>0.22</t>
  </si>
  <si>
    <t>Fahrradraum</t>
  </si>
  <si>
    <t>Estrich mit Anstrich</t>
  </si>
  <si>
    <t>0.19</t>
  </si>
  <si>
    <t>0.20a</t>
  </si>
  <si>
    <t>Treppenhaus</t>
  </si>
  <si>
    <t>0.29</t>
  </si>
  <si>
    <t>Papiermüll-Lagerraum</t>
  </si>
  <si>
    <t>0.31</t>
  </si>
  <si>
    <t>0.30</t>
  </si>
  <si>
    <t>0.17</t>
  </si>
  <si>
    <t>BMZ (Brandmeldezentrale)</t>
  </si>
  <si>
    <t>0.33</t>
  </si>
  <si>
    <t>Z</t>
  </si>
  <si>
    <t>Z.27</t>
  </si>
  <si>
    <t>glatter leitfähiger Belag</t>
  </si>
  <si>
    <t>Z.01</t>
  </si>
  <si>
    <t>Z.02</t>
  </si>
  <si>
    <t>Archiv</t>
  </si>
  <si>
    <t>Z.17</t>
  </si>
  <si>
    <t>Z.15</t>
  </si>
  <si>
    <t xml:space="preserve">1.01 </t>
  </si>
  <si>
    <t>Büro GEZI-37-11</t>
  </si>
  <si>
    <t>Nadelfilzboden</t>
  </si>
  <si>
    <t xml:space="preserve">1.02 </t>
  </si>
  <si>
    <t>Büro 37-11</t>
  </si>
  <si>
    <t xml:space="preserve">1.03 </t>
  </si>
  <si>
    <t>Büro 37-1</t>
  </si>
  <si>
    <t xml:space="preserve">1.04 </t>
  </si>
  <si>
    <t>Büro 37-51</t>
  </si>
  <si>
    <t xml:space="preserve">1.05 </t>
  </si>
  <si>
    <t>Büro 37-16</t>
  </si>
  <si>
    <t xml:space="preserve">1.06 </t>
  </si>
  <si>
    <t>Büro 37-15</t>
  </si>
  <si>
    <t xml:space="preserve">1.07 </t>
  </si>
  <si>
    <t>Büro 37-14</t>
  </si>
  <si>
    <t xml:space="preserve">1.08 </t>
  </si>
  <si>
    <t>Besprechung</t>
  </si>
  <si>
    <t xml:space="preserve">1.09 </t>
  </si>
  <si>
    <t>1.12</t>
  </si>
  <si>
    <t>NT</t>
  </si>
  <si>
    <t xml:space="preserve">1.11 </t>
  </si>
  <si>
    <t>Lager</t>
  </si>
  <si>
    <t>1.87</t>
  </si>
  <si>
    <t xml:space="preserve">1.13 </t>
  </si>
  <si>
    <t>Einsatzakten 37-14</t>
  </si>
  <si>
    <t xml:space="preserve">1.14 </t>
  </si>
  <si>
    <t>Tresor 37-15</t>
  </si>
  <si>
    <t xml:space="preserve">1.15 </t>
  </si>
  <si>
    <t>Archiv 37/5</t>
  </si>
  <si>
    <t xml:space="preserve">1.16 </t>
  </si>
  <si>
    <t>Kopierer</t>
  </si>
  <si>
    <t xml:space="preserve">1.17 </t>
  </si>
  <si>
    <t>Teeküche</t>
  </si>
  <si>
    <t xml:space="preserve">1.18 </t>
  </si>
  <si>
    <t>Lager 37-11 "Postverteilanlage"</t>
  </si>
  <si>
    <t xml:space="preserve">1.19 </t>
  </si>
  <si>
    <t>Behinderten WC</t>
  </si>
  <si>
    <t xml:space="preserve">1.20 </t>
  </si>
  <si>
    <t xml:space="preserve">1.21 </t>
  </si>
  <si>
    <t>Krankentransp.Abr. 37-52 (Büro)</t>
  </si>
  <si>
    <t xml:space="preserve">1.86 </t>
  </si>
  <si>
    <t xml:space="preserve">1.22 </t>
  </si>
  <si>
    <t>Büro 37-52</t>
  </si>
  <si>
    <t xml:space="preserve">1.23 </t>
  </si>
  <si>
    <t>Stl.Abt.Lt. 37-51</t>
  </si>
  <si>
    <t xml:space="preserve">1.24 </t>
  </si>
  <si>
    <t>Abt.Lt.37-5</t>
  </si>
  <si>
    <t xml:space="preserve">1.25 </t>
  </si>
  <si>
    <t xml:space="preserve">1.26 </t>
  </si>
  <si>
    <t xml:space="preserve">1.27 </t>
  </si>
  <si>
    <t xml:space="preserve">1.29 </t>
  </si>
  <si>
    <t xml:space="preserve">1.30 </t>
  </si>
  <si>
    <t>Pantry ELD</t>
  </si>
  <si>
    <t xml:space="preserve">1.31 </t>
  </si>
  <si>
    <t>WC</t>
  </si>
  <si>
    <t xml:space="preserve">1.32 </t>
  </si>
  <si>
    <t xml:space="preserve">1.33 </t>
  </si>
  <si>
    <t xml:space="preserve">1.34 </t>
  </si>
  <si>
    <t xml:space="preserve">1.35 </t>
  </si>
  <si>
    <t xml:space="preserve">1.36 </t>
  </si>
  <si>
    <t>Notfallseelsorger</t>
  </si>
  <si>
    <t xml:space="preserve">1.37 </t>
  </si>
  <si>
    <t xml:space="preserve">1.38 </t>
  </si>
  <si>
    <t xml:space="preserve">1.39 </t>
  </si>
  <si>
    <t xml:space="preserve">1.41 </t>
  </si>
  <si>
    <t xml:space="preserve">1.42 </t>
  </si>
  <si>
    <t xml:space="preserve">1.43 </t>
  </si>
  <si>
    <t>Azubi</t>
  </si>
  <si>
    <t xml:space="preserve">1.44 </t>
  </si>
  <si>
    <t>Wachvorsteher</t>
  </si>
  <si>
    <t xml:space="preserve">1.45 </t>
  </si>
  <si>
    <t>Büro 37-43/37-44</t>
  </si>
  <si>
    <t xml:space="preserve">1.46 </t>
  </si>
  <si>
    <t>Büro 37-42/ÄLRD</t>
  </si>
  <si>
    <t xml:space="preserve">1.47 </t>
  </si>
  <si>
    <t>Büro 37-4</t>
  </si>
  <si>
    <t xml:space="preserve">1.48 </t>
  </si>
  <si>
    <t>Büro 37-22/37-23</t>
  </si>
  <si>
    <t xml:space="preserve">1.49 </t>
  </si>
  <si>
    <t>Büro 37-21</t>
  </si>
  <si>
    <t xml:space="preserve">1.50 </t>
  </si>
  <si>
    <t>Büro Abt.Lt. 37-21</t>
  </si>
  <si>
    <t xml:space="preserve">1.51 </t>
  </si>
  <si>
    <t xml:space="preserve">1.52 </t>
  </si>
  <si>
    <t>Bettenspinde</t>
  </si>
  <si>
    <t xml:space="preserve">1.54 </t>
  </si>
  <si>
    <t>Umkleide Herren</t>
  </si>
  <si>
    <t xml:space="preserve">1.55 </t>
  </si>
  <si>
    <t>Dusche Umkleide Herren</t>
  </si>
  <si>
    <t xml:space="preserve">1.56 </t>
  </si>
  <si>
    <t xml:space="preserve">1.57 </t>
  </si>
  <si>
    <t xml:space="preserve">1.58 </t>
  </si>
  <si>
    <t>Dusche Umkleide Damen</t>
  </si>
  <si>
    <t xml:space="preserve">1.59 </t>
  </si>
  <si>
    <t>Umkleide Damen</t>
  </si>
  <si>
    <t xml:space="preserve">1.60 </t>
  </si>
  <si>
    <t xml:space="preserve">1.61 </t>
  </si>
  <si>
    <t xml:space="preserve">1.62 </t>
  </si>
  <si>
    <t xml:space="preserve">1.63 </t>
  </si>
  <si>
    <t xml:space="preserve">1.64 </t>
  </si>
  <si>
    <t xml:space="preserve">1.84 </t>
  </si>
  <si>
    <t xml:space="preserve">1.66 </t>
  </si>
  <si>
    <t>Archiv 37-4</t>
  </si>
  <si>
    <t xml:space="preserve">1.67 </t>
  </si>
  <si>
    <t>Archiv 37-3</t>
  </si>
  <si>
    <t xml:space="preserve">1.68 </t>
  </si>
  <si>
    <t>1.69</t>
  </si>
  <si>
    <t>Büro 37-32</t>
  </si>
  <si>
    <t xml:space="preserve">1.71 </t>
  </si>
  <si>
    <t>Büro 37-31</t>
  </si>
  <si>
    <t xml:space="preserve">1.70 </t>
  </si>
  <si>
    <t xml:space="preserve">1.72 </t>
  </si>
  <si>
    <t xml:space="preserve">1.73 </t>
  </si>
  <si>
    <t>Abteilungsleiter Büro</t>
  </si>
  <si>
    <t xml:space="preserve">1.74 </t>
  </si>
  <si>
    <t>Treppenhaus ,Rutschstange</t>
  </si>
  <si>
    <t xml:space="preserve">1.75 </t>
  </si>
  <si>
    <t xml:space="preserve">1.76 </t>
  </si>
  <si>
    <t xml:space="preserve">1.77 </t>
  </si>
  <si>
    <t xml:space="preserve">1.78 </t>
  </si>
  <si>
    <t xml:space="preserve">1.78a </t>
  </si>
  <si>
    <t xml:space="preserve">1.79 </t>
  </si>
  <si>
    <t xml:space="preserve">1.80 </t>
  </si>
  <si>
    <t xml:space="preserve">1.81 </t>
  </si>
  <si>
    <t xml:space="preserve">1.82 </t>
  </si>
  <si>
    <t xml:space="preserve">1.82a </t>
  </si>
  <si>
    <t xml:space="preserve">1.83 </t>
  </si>
  <si>
    <t xml:space="preserve">1.83a </t>
  </si>
  <si>
    <t>1.53</t>
  </si>
  <si>
    <t>1.40</t>
  </si>
  <si>
    <t xml:space="preserve">1.85 </t>
  </si>
  <si>
    <t xml:space="preserve">2.01 </t>
  </si>
  <si>
    <t xml:space="preserve">2.02 </t>
  </si>
  <si>
    <t>Abteilungsleiter 37-4</t>
  </si>
  <si>
    <t xml:space="preserve">2.03 </t>
  </si>
  <si>
    <t>stellv. Amtsleiter</t>
  </si>
  <si>
    <t xml:space="preserve">2.04 </t>
  </si>
  <si>
    <t>Vorzimmer</t>
  </si>
  <si>
    <t xml:space="preserve">2.05 </t>
  </si>
  <si>
    <t>Amtsleiter</t>
  </si>
  <si>
    <t xml:space="preserve">2.06 </t>
  </si>
  <si>
    <t>Datenbearbeitung Leitstelle</t>
  </si>
  <si>
    <t xml:space="preserve">2.07 </t>
  </si>
  <si>
    <t>Leiter Leitstelle</t>
  </si>
  <si>
    <t xml:space="preserve">2.08 </t>
  </si>
  <si>
    <t xml:space="preserve">2.09 </t>
  </si>
  <si>
    <t>Leitstelle</t>
  </si>
  <si>
    <t>2.43</t>
  </si>
  <si>
    <t xml:space="preserve">2.10 </t>
  </si>
  <si>
    <t>Funkraum Stabstelle, Notrufanfrage</t>
  </si>
  <si>
    <t xml:space="preserve">2.11 </t>
  </si>
  <si>
    <t>Stabsraum</t>
  </si>
  <si>
    <t xml:space="preserve">2.12 </t>
  </si>
  <si>
    <t>Krisenstab</t>
  </si>
  <si>
    <t xml:space="preserve">2.13 </t>
  </si>
  <si>
    <t xml:space="preserve">2.14 </t>
  </si>
  <si>
    <t>Aufenthalt Leitstelle</t>
  </si>
  <si>
    <t xml:space="preserve">2.15 </t>
  </si>
  <si>
    <t xml:space="preserve">2.17 </t>
  </si>
  <si>
    <t>2.42</t>
  </si>
  <si>
    <t xml:space="preserve">2.18 </t>
  </si>
  <si>
    <t xml:space="preserve">2.19 </t>
  </si>
  <si>
    <t xml:space="preserve">2.21 </t>
  </si>
  <si>
    <t>KGS (Katastrophenstab) Büro</t>
  </si>
  <si>
    <t xml:space="preserve">2.22 </t>
  </si>
  <si>
    <t>Fachbereich ( kleines Büro )</t>
  </si>
  <si>
    <t xml:space="preserve">2.23 </t>
  </si>
  <si>
    <t xml:space="preserve">2.24 </t>
  </si>
  <si>
    <t xml:space="preserve">2.25 </t>
  </si>
  <si>
    <t xml:space="preserve">2.26 </t>
  </si>
  <si>
    <t xml:space="preserve">2.27 </t>
  </si>
  <si>
    <t xml:space="preserve">2.28 </t>
  </si>
  <si>
    <t>WC Damen Beh.</t>
  </si>
  <si>
    <t xml:space="preserve">2.29 </t>
  </si>
  <si>
    <t xml:space="preserve">2.31 </t>
  </si>
  <si>
    <t>Treppenhaus, Rutschstange</t>
  </si>
  <si>
    <t xml:space="preserve">2.32 </t>
  </si>
  <si>
    <t xml:space="preserve">2.33 </t>
  </si>
  <si>
    <t>PASS, Personenauskunftsstelle</t>
  </si>
  <si>
    <t xml:space="preserve">2.34 </t>
  </si>
  <si>
    <t>Bürgertelefon</t>
  </si>
  <si>
    <t xml:space="preserve">2.35 </t>
  </si>
  <si>
    <t>Treppenhaus,Rutschtange</t>
  </si>
  <si>
    <t xml:space="preserve">2.36 </t>
  </si>
  <si>
    <t>Kopierraum</t>
  </si>
  <si>
    <t>2.38</t>
  </si>
  <si>
    <t>Garderobe</t>
  </si>
  <si>
    <t xml:space="preserve">2.40 </t>
  </si>
  <si>
    <t xml:space="preserve">2.41 </t>
  </si>
  <si>
    <t>2.20</t>
  </si>
  <si>
    <t>2.44</t>
  </si>
  <si>
    <t>Treppenraum im Glaskubus</t>
  </si>
  <si>
    <t>B</t>
  </si>
  <si>
    <t xml:space="preserve">0.02 </t>
  </si>
  <si>
    <t xml:space="preserve">0.03 </t>
  </si>
  <si>
    <t>Schwarzumkleide Schule</t>
  </si>
  <si>
    <t xml:space="preserve">0.04 </t>
  </si>
  <si>
    <t>Lager-Schule</t>
  </si>
  <si>
    <t xml:space="preserve">0.06 </t>
  </si>
  <si>
    <t xml:space="preserve">0.05 </t>
  </si>
  <si>
    <t xml:space="preserve">0.07 </t>
  </si>
  <si>
    <t xml:space="preserve">Z.06 </t>
  </si>
  <si>
    <t xml:space="preserve">Z.05 </t>
  </si>
  <si>
    <t xml:space="preserve">Z.03 </t>
  </si>
  <si>
    <t>Büro Feuerwehrschule</t>
  </si>
  <si>
    <t>Büro Rettungsdienstschule</t>
  </si>
  <si>
    <t>Ausbilderbüro</t>
  </si>
  <si>
    <t>1.07</t>
  </si>
  <si>
    <t>Lehrmittel</t>
  </si>
  <si>
    <t>Aufenthalt</t>
  </si>
  <si>
    <t xml:space="preserve">1.10 </t>
  </si>
  <si>
    <t xml:space="preserve">1.12 </t>
  </si>
  <si>
    <t>Planspiel, Unterrichtsraum</t>
  </si>
  <si>
    <t>Lager Planspiel</t>
  </si>
  <si>
    <t>Lager BSE</t>
  </si>
  <si>
    <t>Branderziehung Kinder (Schulungsraum)</t>
  </si>
  <si>
    <t>Kinderzimmer</t>
  </si>
  <si>
    <t>C</t>
  </si>
  <si>
    <t xml:space="preserve">0.01 </t>
  </si>
  <si>
    <t>Einsatzakten</t>
  </si>
  <si>
    <t>Waschmaschinen</t>
  </si>
  <si>
    <t>Stiefelwäsche</t>
  </si>
  <si>
    <t>Lager Tauchanzüge</t>
  </si>
  <si>
    <t>Alarmdrucker -Akkuladestation</t>
  </si>
  <si>
    <t xml:space="preserve">0.08 </t>
  </si>
  <si>
    <t xml:space="preserve">0.12 </t>
  </si>
  <si>
    <t xml:space="preserve">0.11 </t>
  </si>
  <si>
    <t xml:space="preserve">0.15 </t>
  </si>
  <si>
    <t>Spinde</t>
  </si>
  <si>
    <t xml:space="preserve">0.13 </t>
  </si>
  <si>
    <t>Poolwäschelager</t>
  </si>
  <si>
    <t xml:space="preserve">0.14 </t>
  </si>
  <si>
    <t>Kontaminierte Kleidung</t>
  </si>
  <si>
    <t>Reinigung</t>
  </si>
  <si>
    <t xml:space="preserve">0.17 </t>
  </si>
  <si>
    <t>Alarmdrucker</t>
  </si>
  <si>
    <t xml:space="preserve">0.18 </t>
  </si>
  <si>
    <t>Lager Rettungsdienst</t>
  </si>
  <si>
    <t xml:space="preserve">0.22 </t>
  </si>
  <si>
    <t>Medikamentenlager</t>
  </si>
  <si>
    <t xml:space="preserve">0.21 </t>
  </si>
  <si>
    <t>Rutschstange</t>
  </si>
  <si>
    <t>Lager/Überprüfung Med.Geräte</t>
  </si>
  <si>
    <t xml:space="preserve">0.23 </t>
  </si>
  <si>
    <t xml:space="preserve">0.25 </t>
  </si>
  <si>
    <t xml:space="preserve">0.24 </t>
  </si>
  <si>
    <t>Schleuse</t>
  </si>
  <si>
    <t xml:space="preserve">Z.02 </t>
  </si>
  <si>
    <t>Rutschstangen</t>
  </si>
  <si>
    <t xml:space="preserve">Z.11 </t>
  </si>
  <si>
    <t xml:space="preserve">Z.04 </t>
  </si>
  <si>
    <t xml:space="preserve">Z.08 </t>
  </si>
  <si>
    <t>Treppenhaus,Rutschstangen</t>
  </si>
  <si>
    <t>IT-Raum</t>
  </si>
  <si>
    <t xml:space="preserve">Z.07 </t>
  </si>
  <si>
    <t xml:space="preserve">Z.01 </t>
  </si>
  <si>
    <t xml:space="preserve">Z.14 </t>
  </si>
  <si>
    <t>Rutschschächte</t>
  </si>
  <si>
    <t>Brücke ( Verbindung von C1 nach A1 )</t>
  </si>
  <si>
    <t>Vorbereitung Küche</t>
  </si>
  <si>
    <t>Lager Lebensmittel</t>
  </si>
  <si>
    <t>Küche</t>
  </si>
  <si>
    <t>Kantine</t>
  </si>
  <si>
    <t>Küche -Wache</t>
  </si>
  <si>
    <t>Essenspindraum</t>
  </si>
  <si>
    <t>Wachunterricht</t>
  </si>
  <si>
    <t>Treppenraum,Rutschstangen</t>
  </si>
  <si>
    <t xml:space="preserve">1.28 </t>
  </si>
  <si>
    <t>Aufenthalt Rettungsdienst</t>
  </si>
  <si>
    <t xml:space="preserve">1.40 </t>
  </si>
  <si>
    <t>Berichtswesen</t>
  </si>
  <si>
    <t>Ausbildungsvorbereitung</t>
  </si>
  <si>
    <t>Aufenthalt Wachdienst</t>
  </si>
  <si>
    <t xml:space="preserve">1.53 </t>
  </si>
  <si>
    <t xml:space="preserve">1.65 </t>
  </si>
  <si>
    <t>Wachdienstleiter</t>
  </si>
  <si>
    <t>WF-TA Büro</t>
  </si>
  <si>
    <t xml:space="preserve">1.69 </t>
  </si>
  <si>
    <t>Telefon</t>
  </si>
  <si>
    <t>Rutschstangen ( Flur , Aufzug )</t>
  </si>
  <si>
    <t>D</t>
  </si>
  <si>
    <t>Desinfektion</t>
  </si>
  <si>
    <t>Graubereich (Umkleide)</t>
  </si>
  <si>
    <t xml:space="preserve">0.03a </t>
  </si>
  <si>
    <t>Arbeitschrank / Durchreiche (Büro)</t>
  </si>
  <si>
    <t>Weißbereich Umkleide</t>
  </si>
  <si>
    <t>WC Unisex</t>
  </si>
  <si>
    <t>Büro</t>
  </si>
  <si>
    <t>Gefahrstofflager</t>
  </si>
  <si>
    <t xml:space="preserve">0.09 </t>
  </si>
  <si>
    <t>Bevorratung Lager</t>
  </si>
  <si>
    <t>Personengrobreinigung / Dekontamination</t>
  </si>
  <si>
    <t>Kontaminierte Abfälle</t>
  </si>
  <si>
    <t xml:space="preserve">0.16 </t>
  </si>
  <si>
    <t>Graubereich Herren</t>
  </si>
  <si>
    <t>Graubereich Damen</t>
  </si>
  <si>
    <t>Weissbereich Herren</t>
  </si>
  <si>
    <t xml:space="preserve">0.19 </t>
  </si>
  <si>
    <t>Weissbereich Damen</t>
  </si>
  <si>
    <t xml:space="preserve">0.20 </t>
  </si>
  <si>
    <t>Wartebereich</t>
  </si>
  <si>
    <t>WC etc.</t>
  </si>
  <si>
    <t>Annahme Atemschutz</t>
  </si>
  <si>
    <t>Reinigungsraum Atemschutz</t>
  </si>
  <si>
    <t>Werkstatt: Demontage, Montage, Prüfung (Atemschutzwerkstatt)</t>
  </si>
  <si>
    <t xml:space="preserve">0.28 </t>
  </si>
  <si>
    <t>Demontage, Montage Vorbereich (Atemschutz)</t>
  </si>
  <si>
    <t xml:space="preserve">0.26 </t>
  </si>
  <si>
    <t>Werkstattleiterbüro</t>
  </si>
  <si>
    <t xml:space="preserve">0.27 </t>
  </si>
  <si>
    <t>Lager : Atemschutz / Tauchgeräte</t>
  </si>
  <si>
    <t xml:space="preserve">0.29 </t>
  </si>
  <si>
    <t>Kompressor</t>
  </si>
  <si>
    <t xml:space="preserve">0.30 </t>
  </si>
  <si>
    <t>Umfüllung Sauerstoff</t>
  </si>
  <si>
    <t xml:space="preserve">0.36 </t>
  </si>
  <si>
    <t>Wasseraufbereitung</t>
  </si>
  <si>
    <t xml:space="preserve">0.33 </t>
  </si>
  <si>
    <t xml:space="preserve">0.32 </t>
  </si>
  <si>
    <t xml:space="preserve">0.41 </t>
  </si>
  <si>
    <t xml:space="preserve">0.42 </t>
  </si>
  <si>
    <t>Meisterbüro</t>
  </si>
  <si>
    <t xml:space="preserve">0.43 </t>
  </si>
  <si>
    <t xml:space="preserve">0.49 </t>
  </si>
  <si>
    <t xml:space="preserve">0.51 </t>
  </si>
  <si>
    <t xml:space="preserve">0.58 </t>
  </si>
  <si>
    <t xml:space="preserve">0.59 </t>
  </si>
  <si>
    <t>Treppenhaus -Vorraum</t>
  </si>
  <si>
    <t>Übungsstrecke ZG</t>
  </si>
  <si>
    <t>Atemschutzübungsstrecke 2</t>
  </si>
  <si>
    <t>Flur Technik</t>
  </si>
  <si>
    <t>Z.10</t>
  </si>
  <si>
    <t xml:space="preserve">Z.20 </t>
  </si>
  <si>
    <t>Funkraum</t>
  </si>
  <si>
    <t>Treppenhaus / Schlauchturm</t>
  </si>
  <si>
    <t xml:space="preserve">1.01a </t>
  </si>
  <si>
    <t>Kleiderkammer</t>
  </si>
  <si>
    <t>Start-Zielraum</t>
  </si>
  <si>
    <t>Konditionsraum</t>
  </si>
  <si>
    <t>Leitstand</t>
  </si>
  <si>
    <t>Atemschutzübungsstrecke 1</t>
  </si>
  <si>
    <t>Fitnessraum</t>
  </si>
  <si>
    <t>Tauchbecken Umlauf zzgl. 1x w. Desinfektion</t>
  </si>
  <si>
    <t>Lager Taucher-Ausbildung</t>
  </si>
  <si>
    <t>Sport-Gerätelager</t>
  </si>
  <si>
    <t>Sporthalle</t>
  </si>
  <si>
    <t>Schwingboden</t>
  </si>
  <si>
    <t>Treppenhaus,Aufzug,Rutschstangen</t>
  </si>
  <si>
    <t>Kautschukboden / Fliesen</t>
  </si>
  <si>
    <t>Wärmegewöhnung</t>
  </si>
  <si>
    <t>Erste Hilfe</t>
  </si>
  <si>
    <t>EDV Werkstatt</t>
  </si>
  <si>
    <t>1.30</t>
  </si>
  <si>
    <t>Funkwerkstatt</t>
  </si>
  <si>
    <t>E</t>
  </si>
  <si>
    <t>Umkleide Damen weiß</t>
  </si>
  <si>
    <t>Umkleide Damen schwarz</t>
  </si>
  <si>
    <t>Duschen u. WC Herren</t>
  </si>
  <si>
    <t>Umkleide Herren weiß</t>
  </si>
  <si>
    <t>Umkleide Herren schwarz</t>
  </si>
  <si>
    <t>Treppenhaus / Flur</t>
  </si>
  <si>
    <t>1.09</t>
  </si>
  <si>
    <t>Jugendraum</t>
  </si>
  <si>
    <t>1.08</t>
  </si>
  <si>
    <t>Schulungsraum</t>
  </si>
  <si>
    <t xml:space="preserve"> Reinigungs-stunden/Durch-führung</t>
  </si>
  <si>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L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Arial"/>
        <family val="2"/>
      </rPr>
      <t xml:space="preserve">.                                                                                                    </t>
    </r>
  </si>
  <si>
    <t>Etage</t>
  </si>
  <si>
    <t>F</t>
  </si>
  <si>
    <t>G</t>
  </si>
  <si>
    <t>H</t>
  </si>
  <si>
    <t>I</t>
  </si>
  <si>
    <t>J</t>
  </si>
  <si>
    <t xml:space="preserve">Verwaltungs- und Büroräume </t>
  </si>
  <si>
    <t xml:space="preserve">Treppen täglich </t>
  </si>
  <si>
    <t xml:space="preserve">Treppen Intervall </t>
  </si>
  <si>
    <t xml:space="preserve">Verkehrsfl. Flure, Eingangsb. Täglich </t>
  </si>
  <si>
    <t>Verkehrsfl. Flure, Eingangsb.Intervall</t>
  </si>
  <si>
    <t>Aufenthaltsräume</t>
  </si>
  <si>
    <t>Sporträume</t>
  </si>
  <si>
    <t>Hitzeraum</t>
  </si>
  <si>
    <t>Taucherübungsbecken</t>
  </si>
  <si>
    <t>K</t>
  </si>
  <si>
    <t>L</t>
  </si>
  <si>
    <t>M</t>
  </si>
  <si>
    <t>N</t>
  </si>
  <si>
    <t>Sanitärbereich</t>
  </si>
  <si>
    <t>Büro/Empfang</t>
  </si>
  <si>
    <t>O</t>
  </si>
  <si>
    <t>P</t>
  </si>
  <si>
    <t>Pantry/ Teeküche</t>
  </si>
  <si>
    <t>Büro Schulleitung</t>
  </si>
  <si>
    <t xml:space="preserve"> Damen / Duschen</t>
  </si>
  <si>
    <t xml:space="preserve">Dusche Herren </t>
  </si>
  <si>
    <t>Q</t>
  </si>
  <si>
    <t>R</t>
  </si>
  <si>
    <t>T</t>
  </si>
  <si>
    <t>Großküche/Spülküche/Küchenlager</t>
  </si>
  <si>
    <t>U</t>
  </si>
  <si>
    <t>A1</t>
  </si>
  <si>
    <t>B1</t>
  </si>
  <si>
    <t>C1</t>
  </si>
  <si>
    <t>D1</t>
  </si>
  <si>
    <t>E1</t>
  </si>
  <si>
    <t>F1</t>
  </si>
  <si>
    <t>J1</t>
  </si>
  <si>
    <t>I1</t>
  </si>
  <si>
    <t>H1</t>
  </si>
  <si>
    <t>Duschen</t>
  </si>
  <si>
    <t>Umkleiden</t>
  </si>
  <si>
    <t>K1</t>
  </si>
  <si>
    <t>Schlafräume</t>
  </si>
  <si>
    <t>Schlafräume (Doppelzimmer)</t>
  </si>
  <si>
    <t>Schlafräume (Einzelzimmer)</t>
  </si>
  <si>
    <t>Schlafraum ELD</t>
  </si>
  <si>
    <t>Schlafraum ELW</t>
  </si>
  <si>
    <t>Aufenthaltsraum TD</t>
  </si>
  <si>
    <t>V</t>
  </si>
  <si>
    <t>P1</t>
  </si>
  <si>
    <t>W</t>
  </si>
  <si>
    <t>Schlafräume Ausbilder</t>
  </si>
  <si>
    <t>Schneiderei Werkstatt</t>
  </si>
  <si>
    <r>
      <t xml:space="preserve">Duschen </t>
    </r>
    <r>
      <rPr>
        <sz val="11"/>
        <rFont val="Verdana"/>
        <family val="2"/>
      </rPr>
      <t>u. WC</t>
    </r>
    <r>
      <rPr>
        <sz val="10"/>
        <rFont val="Verdana"/>
        <family val="2"/>
      </rPr>
      <t xml:space="preserve"> Damen</t>
    </r>
  </si>
  <si>
    <t>Unterrichtsraum 2</t>
  </si>
  <si>
    <t>Unterrichtsraum 1</t>
  </si>
  <si>
    <t>X</t>
  </si>
  <si>
    <t>Unterrichtsräume</t>
  </si>
  <si>
    <t>K2</t>
  </si>
  <si>
    <t>Y</t>
  </si>
  <si>
    <t>Atemschutzstrecke</t>
  </si>
  <si>
    <t>A2</t>
  </si>
  <si>
    <t>Z1</t>
  </si>
  <si>
    <t>Z2</t>
  </si>
  <si>
    <t>C2</t>
  </si>
  <si>
    <t>D2</t>
  </si>
  <si>
    <t>P2</t>
  </si>
  <si>
    <t>X1</t>
  </si>
  <si>
    <t>R1</t>
  </si>
  <si>
    <t>Z3</t>
  </si>
  <si>
    <t>2.37a</t>
  </si>
  <si>
    <t>2.37</t>
  </si>
  <si>
    <t>Übungsraum Unterrichtsraum</t>
  </si>
  <si>
    <t>A3</t>
  </si>
  <si>
    <t>Wärmegewöhnung  zzgl. 1x w. Desinfektion</t>
  </si>
  <si>
    <t>A4</t>
  </si>
  <si>
    <t>F3</t>
  </si>
  <si>
    <t>J2</t>
  </si>
  <si>
    <t>S</t>
  </si>
  <si>
    <t>Stiefelwaschanlage</t>
  </si>
  <si>
    <t>Archive halbjährlich</t>
  </si>
  <si>
    <t>T1</t>
  </si>
  <si>
    <t>Gebäudeteil E ist die angrenzende freiwillige Feuerwehr
die komplett nur 1 x wöchentlich gereinigt wird
 der Tag der Reinigung ist nach Vertragsübenahme abzustimmen</t>
  </si>
  <si>
    <t>Kopierraum/Garderoben</t>
  </si>
  <si>
    <t>Werkstätten</t>
  </si>
  <si>
    <t>In dem Tabellenblatt "Raumgruppen-Leistungen" sind Raumgrupen enthalten, die aber
nicht in der Kalkulationsdatei enthalten sind. Dies hat keine
Auswirkungen auf die kalkulierten Wertde</t>
  </si>
  <si>
    <t>Konferenz- und Besprechungsräume</t>
  </si>
  <si>
    <t>Lager, Geräte, Archiv und Abstellräume</t>
  </si>
  <si>
    <t>6) Umlage U2</t>
  </si>
  <si>
    <t>7) Insolvenzgeldumlage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</si>
</sst>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2"/>
      <name val="Arial"/>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sz val="10"/>
      <color indexed="10"/>
      <name val="Verdana"/>
      <family val="2"/>
    </font>
    <font>
      <sz val="10"/>
      <color indexed="10"/>
      <name val="Arial"/>
      <family val="2"/>
    </font>
    <font>
      <sz val="11"/>
      <color indexed="10"/>
      <name val="Arial"/>
      <family val="2"/>
    </font>
    <font>
      <b/>
      <sz val="11"/>
      <color indexed="1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rgb="FFFFC000"/>
        <bgColor indexed="64"/>
      </patternFill>
    </fill>
    <fill>
      <patternFill patternType="solid">
        <fgColor rgb="FFFFFF00"/>
        <bgColor indexed="64"/>
      </patternFill>
    </fill>
    <fill>
      <patternFill patternType="solid">
        <fgColor theme="0" tint="-0.249977111117893"/>
        <bgColor indexed="64"/>
      </patternFill>
    </fill>
  </fills>
  <borders count="4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96">
    <xf numFmtId="0" fontId="0" fillId="0" borderId="0" xfId="0"/>
    <xf numFmtId="0" fontId="19" fillId="0" borderId="0" xfId="0" applyFont="1" applyAlignment="1">
      <alignment horizontal="center"/>
    </xf>
    <xf numFmtId="0" fontId="20" fillId="0" borderId="0" xfId="0" applyFont="1" applyAlignment="1">
      <alignment horizontal="center"/>
    </xf>
    <xf numFmtId="0" fontId="0" fillId="0" borderId="0" xfId="0" applyAlignment="1">
      <alignment horizontal="justify" vertical="top" wrapText="1"/>
    </xf>
    <xf numFmtId="0" fontId="20" fillId="0" borderId="0" xfId="0" applyFont="1" applyAlignment="1">
      <alignment horizontal="left"/>
    </xf>
    <xf numFmtId="0" fontId="20" fillId="0" borderId="0" xfId="0" applyFont="1"/>
    <xf numFmtId="0" fontId="0" fillId="0" borderId="10" xfId="0" applyBorder="1" applyAlignment="1">
      <alignment horizontal="right"/>
    </xf>
    <xf numFmtId="0" fontId="0" fillId="0" borderId="11" xfId="0" applyBorder="1" applyAlignment="1">
      <alignment horizontal="right"/>
    </xf>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0" fontId="0" fillId="0" borderId="13" xfId="0" applyBorder="1" applyAlignment="1">
      <alignment horizontal="right"/>
    </xf>
    <xf numFmtId="49" fontId="0" fillId="24" borderId="14" xfId="0" applyNumberFormat="1" applyFill="1" applyBorder="1" applyProtection="1">
      <protection locked="0"/>
    </xf>
    <xf numFmtId="0" fontId="0" fillId="0" borderId="0" xfId="0" applyAlignment="1">
      <alignment horizontal="right"/>
    </xf>
    <xf numFmtId="0" fontId="0" fillId="25" borderId="0" xfId="0" applyFill="1"/>
    <xf numFmtId="0" fontId="0" fillId="0" borderId="0" xfId="0" applyFill="1"/>
    <xf numFmtId="0" fontId="21" fillId="0" borderId="0" xfId="0" applyFont="1" applyFill="1" applyBorder="1" applyAlignment="1">
      <alignment horizontal="center" wrapText="1"/>
    </xf>
    <xf numFmtId="0" fontId="22" fillId="25" borderId="0" xfId="0" applyFont="1" applyFill="1" applyAlignment="1">
      <alignment vertical="center"/>
    </xf>
    <xf numFmtId="0" fontId="22" fillId="25" borderId="0" xfId="0" applyFont="1" applyFill="1" applyAlignment="1">
      <alignment horizontal="right" vertical="center"/>
    </xf>
    <xf numFmtId="0" fontId="22" fillId="0" borderId="0" xfId="0" applyFont="1" applyFill="1" applyAlignment="1">
      <alignment vertical="center"/>
    </xf>
    <xf numFmtId="10" fontId="22" fillId="0" borderId="0" xfId="34" applyNumberFormat="1" applyFont="1" applyFill="1" applyBorder="1" applyAlignment="1">
      <alignment vertical="center"/>
    </xf>
    <xf numFmtId="0" fontId="22" fillId="0" borderId="0" xfId="0" applyFont="1" applyAlignment="1">
      <alignment vertical="center"/>
    </xf>
    <xf numFmtId="0" fontId="0" fillId="0" borderId="0" xfId="0" applyBorder="1"/>
    <xf numFmtId="0" fontId="23" fillId="25" borderId="0" xfId="0" applyFont="1" applyFill="1" applyAlignment="1">
      <alignment horizontal="center" wrapText="1"/>
    </xf>
    <xf numFmtId="0" fontId="23" fillId="0" borderId="0" xfId="0" applyFont="1" applyFill="1" applyAlignment="1">
      <alignment horizontal="center" wrapText="1"/>
    </xf>
    <xf numFmtId="1" fontId="22" fillId="24" borderId="15" xfId="0" applyNumberFormat="1" applyFont="1" applyFill="1" applyBorder="1" applyAlignment="1" applyProtection="1">
      <alignment horizontal="center" vertical="center"/>
      <protection locked="0"/>
    </xf>
    <xf numFmtId="0" fontId="0" fillId="0" borderId="0" xfId="0" applyFill="1" applyBorder="1"/>
    <xf numFmtId="1" fontId="22" fillId="24" borderId="15" xfId="0" applyNumberFormat="1" applyFont="1" applyFill="1" applyBorder="1" applyAlignment="1" applyProtection="1">
      <alignment vertical="center"/>
      <protection locked="0"/>
    </xf>
    <xf numFmtId="0" fontId="26" fillId="0" borderId="16" xfId="0" applyFont="1" applyBorder="1" applyAlignment="1" applyProtection="1">
      <alignment vertical="top" wrapText="1"/>
      <protection hidden="1"/>
    </xf>
    <xf numFmtId="10" fontId="24" fillId="0" borderId="17" xfId="0" applyNumberFormat="1" applyFont="1" applyBorder="1" applyAlignment="1" applyProtection="1">
      <alignment vertical="top" wrapText="1"/>
      <protection hidden="1"/>
    </xf>
    <xf numFmtId="165" fontId="24" fillId="24" borderId="18" xfId="0" applyNumberFormat="1" applyFont="1" applyFill="1" applyBorder="1" applyAlignment="1" applyProtection="1">
      <alignment vertical="top" wrapText="1"/>
      <protection locked="0"/>
    </xf>
    <xf numFmtId="0" fontId="24" fillId="0" borderId="10" xfId="0" applyFont="1" applyBorder="1" applyAlignment="1" applyProtection="1">
      <alignment vertical="top"/>
      <protection hidden="1"/>
    </xf>
    <xf numFmtId="0" fontId="26" fillId="0" borderId="11" xfId="0" applyFont="1" applyBorder="1" applyAlignment="1" applyProtection="1">
      <alignment vertical="top"/>
      <protection hidden="1"/>
    </xf>
    <xf numFmtId="10" fontId="26" fillId="24" borderId="19" xfId="0" applyNumberFormat="1" applyFont="1" applyFill="1" applyBorder="1" applyAlignment="1" applyProtection="1">
      <alignment vertical="top"/>
      <protection locked="0"/>
    </xf>
    <xf numFmtId="165" fontId="24" fillId="0" borderId="12" xfId="0" applyNumberFormat="1" applyFont="1" applyBorder="1" applyAlignment="1" applyProtection="1">
      <alignment vertical="top"/>
      <protection hidden="1"/>
    </xf>
    <xf numFmtId="0" fontId="24" fillId="0" borderId="13" xfId="0" applyFont="1" applyBorder="1" applyAlignment="1" applyProtection="1">
      <alignment vertical="top" wrapText="1"/>
      <protection hidden="1"/>
    </xf>
    <xf numFmtId="10" fontId="24" fillId="0" borderId="20" xfId="0" applyNumberFormat="1" applyFont="1" applyBorder="1" applyAlignment="1" applyProtection="1">
      <alignment vertical="top" wrapText="1"/>
      <protection hidden="1"/>
    </xf>
    <xf numFmtId="165" fontId="24" fillId="0" borderId="14" xfId="0" applyNumberFormat="1" applyFont="1" applyBorder="1" applyAlignment="1" applyProtection="1">
      <alignment vertical="top"/>
      <protection hidden="1"/>
    </xf>
    <xf numFmtId="0" fontId="26" fillId="0" borderId="11" xfId="0" applyFont="1" applyBorder="1" applyAlignment="1" applyProtection="1">
      <alignment vertical="top" wrapText="1"/>
      <protection hidden="1"/>
    </xf>
    <xf numFmtId="0" fontId="24" fillId="0" borderId="13" xfId="0" applyFont="1" applyBorder="1" applyAlignment="1" applyProtection="1">
      <alignment vertical="top"/>
      <protection hidden="1"/>
    </xf>
    <xf numFmtId="10" fontId="24" fillId="0" borderId="20" xfId="0" applyNumberFormat="1" applyFont="1" applyBorder="1" applyAlignment="1" applyProtection="1">
      <alignment vertical="top"/>
      <protection hidden="1"/>
    </xf>
    <xf numFmtId="0" fontId="24" fillId="0" borderId="21" xfId="0" applyFont="1" applyBorder="1" applyAlignment="1" applyProtection="1">
      <alignment vertical="top"/>
      <protection hidden="1"/>
    </xf>
    <xf numFmtId="10" fontId="26" fillId="24" borderId="22" xfId="0" applyNumberFormat="1" applyFont="1" applyFill="1" applyBorder="1" applyAlignment="1" applyProtection="1">
      <alignment vertical="top"/>
      <protection locked="0"/>
    </xf>
    <xf numFmtId="165" fontId="24" fillId="0" borderId="23" xfId="0" applyNumberFormat="1" applyFont="1" applyBorder="1" applyAlignment="1" applyProtection="1">
      <alignment vertical="top"/>
      <protection hidden="1"/>
    </xf>
    <xf numFmtId="0" fontId="24" fillId="0" borderId="11" xfId="0" applyFont="1" applyBorder="1" applyAlignment="1" applyProtection="1">
      <alignment vertical="top"/>
      <protection hidden="1"/>
    </xf>
    <xf numFmtId="10" fontId="24" fillId="0" borderId="19" xfId="0" applyNumberFormat="1" applyFont="1" applyBorder="1" applyAlignment="1" applyProtection="1">
      <alignment vertical="top"/>
      <protection hidden="1"/>
    </xf>
    <xf numFmtId="0" fontId="24" fillId="0" borderId="11" xfId="0" applyFont="1" applyBorder="1" applyAlignment="1" applyProtection="1">
      <alignment vertical="top" wrapText="1"/>
      <protection hidden="1"/>
    </xf>
    <xf numFmtId="0" fontId="26" fillId="0" borderId="20" xfId="0" applyFont="1" applyFill="1" applyBorder="1" applyAlignment="1" applyProtection="1">
      <alignment vertical="top"/>
      <protection hidden="1"/>
    </xf>
    <xf numFmtId="0" fontId="0" fillId="0" borderId="0" xfId="0" applyFont="1" applyProtection="1">
      <protection hidden="1"/>
    </xf>
    <xf numFmtId="0" fontId="0" fillId="0" borderId="24" xfId="0" applyBorder="1" applyAlignment="1">
      <alignment horizontal="left"/>
    </xf>
    <xf numFmtId="0" fontId="0" fillId="0" borderId="25" xfId="0" applyBorder="1"/>
    <xf numFmtId="49" fontId="0" fillId="0" borderId="26" xfId="0" applyNumberFormat="1" applyBorder="1" applyAlignment="1" applyProtection="1">
      <alignment horizontal="left"/>
      <protection locked="0"/>
    </xf>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165" fontId="22" fillId="26" borderId="15" xfId="42" applyNumberFormat="1" applyFont="1" applyFill="1" applyBorder="1" applyAlignment="1">
      <alignment horizontal="right" vertical="center"/>
    </xf>
    <xf numFmtId="7" fontId="22" fillId="26" borderId="15" xfId="42" applyNumberFormat="1" applyFont="1" applyFill="1" applyBorder="1" applyAlignment="1">
      <alignment horizontal="right" vertical="center"/>
    </xf>
    <xf numFmtId="7" fontId="22" fillId="24" borderId="15" xfId="42" applyNumberFormat="1" applyFont="1" applyFill="1" applyBorder="1" applyAlignment="1" applyProtection="1">
      <alignment vertical="center"/>
      <protection locked="0"/>
    </xf>
    <xf numFmtId="0" fontId="32" fillId="0" borderId="0" xfId="0" applyFont="1"/>
    <xf numFmtId="9" fontId="29" fillId="0" borderId="0" xfId="34" applyFont="1" applyFill="1" applyAlignment="1" applyProtection="1">
      <alignment horizontal="center"/>
      <protection hidden="1"/>
    </xf>
    <xf numFmtId="0" fontId="28" fillId="0" borderId="0" xfId="0" applyFont="1" applyAlignment="1">
      <alignment horizontal="center"/>
    </xf>
    <xf numFmtId="0" fontId="27" fillId="27" borderId="25" xfId="0" applyFont="1" applyFill="1" applyBorder="1" applyAlignment="1">
      <alignment horizontal="center" wrapText="1"/>
    </xf>
    <xf numFmtId="0" fontId="27" fillId="27" borderId="32" xfId="0" applyFont="1" applyFill="1" applyBorder="1" applyAlignment="1">
      <alignment horizontal="center" wrapText="1"/>
    </xf>
    <xf numFmtId="0" fontId="27" fillId="27" borderId="17" xfId="0" applyFont="1" applyFill="1" applyBorder="1" applyAlignment="1">
      <alignment horizontal="center" wrapText="1"/>
    </xf>
    <xf numFmtId="2" fontId="28" fillId="0" borderId="19" xfId="31" applyNumberFormat="1" applyFont="1" applyBorder="1" applyAlignment="1">
      <alignment horizontal="center"/>
    </xf>
    <xf numFmtId="0" fontId="28" fillId="28" borderId="19" xfId="0" applyFont="1" applyFill="1" applyBorder="1" applyAlignment="1" applyProtection="1">
      <alignment horizontal="center"/>
      <protection locked="0"/>
    </xf>
    <xf numFmtId="9" fontId="29" fillId="24" borderId="19" xfId="34" applyFont="1" applyFill="1" applyBorder="1" applyAlignment="1" applyProtection="1">
      <alignment horizontal="center"/>
      <protection locked="0"/>
    </xf>
    <xf numFmtId="0" fontId="29" fillId="0" borderId="0" xfId="0" applyFont="1" applyBorder="1" applyAlignment="1">
      <alignment horizontal="center"/>
    </xf>
    <xf numFmtId="0" fontId="29" fillId="0" borderId="0" xfId="0" applyFont="1" applyBorder="1" applyAlignment="1">
      <alignment horizontal="center" wrapText="1"/>
    </xf>
    <xf numFmtId="0" fontId="28" fillId="0" borderId="0" xfId="0" applyFont="1" applyFill="1" applyAlignment="1" applyProtection="1">
      <alignment horizontal="center"/>
      <protection hidden="1"/>
    </xf>
    <xf numFmtId="1" fontId="29" fillId="0" borderId="0" xfId="0" applyNumberFormat="1" applyFont="1" applyFill="1" applyAlignment="1" applyProtection="1">
      <alignment horizontal="center"/>
      <protection hidden="1"/>
    </xf>
    <xf numFmtId="0" fontId="29"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8" fillId="0" borderId="0" xfId="0" applyFont="1" applyBorder="1" applyAlignment="1">
      <alignment horizontal="center"/>
    </xf>
    <xf numFmtId="0" fontId="29" fillId="0" borderId="0" xfId="0" applyFont="1" applyAlignment="1" applyProtection="1">
      <alignment horizontal="center"/>
      <protection hidden="1"/>
    </xf>
    <xf numFmtId="0" fontId="29" fillId="0" borderId="19" xfId="0" applyFont="1" applyBorder="1" applyAlignment="1">
      <alignment horizontal="center"/>
    </xf>
    <xf numFmtId="0" fontId="29" fillId="0" borderId="19" xfId="0" applyFont="1" applyBorder="1" applyAlignment="1">
      <alignment horizontal="center" wrapText="1"/>
    </xf>
    <xf numFmtId="0" fontId="26" fillId="0" borderId="19" xfId="0" applyFont="1" applyBorder="1" applyAlignment="1">
      <alignment horizontal="center" wrapText="1"/>
    </xf>
    <xf numFmtId="164" fontId="29" fillId="0" borderId="19" xfId="31" applyFont="1" applyFill="1" applyBorder="1" applyAlignment="1" applyProtection="1">
      <alignment horizontal="center"/>
      <protection hidden="1"/>
    </xf>
    <xf numFmtId="0" fontId="29" fillId="0" borderId="19" xfId="0"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165" fontId="29" fillId="0" borderId="19" xfId="0" applyNumberFormat="1" applyFont="1" applyFill="1" applyBorder="1" applyAlignment="1" applyProtection="1">
      <alignment horizontal="center"/>
      <protection hidden="1"/>
    </xf>
    <xf numFmtId="49" fontId="29" fillId="0" borderId="19" xfId="0" applyNumberFormat="1" applyFont="1" applyBorder="1" applyAlignment="1">
      <alignment horizontal="center" wrapText="1"/>
    </xf>
    <xf numFmtId="0" fontId="29" fillId="0" borderId="19" xfId="0" applyFont="1" applyBorder="1" applyAlignment="1">
      <alignment horizontal="center" vertical="top" wrapText="1"/>
    </xf>
    <xf numFmtId="49" fontId="29" fillId="0" borderId="19" xfId="0" applyNumberFormat="1" applyFont="1" applyBorder="1" applyAlignment="1">
      <alignment horizontal="center" vertical="top" wrapText="1"/>
    </xf>
    <xf numFmtId="0" fontId="29" fillId="0" borderId="19" xfId="0" applyFont="1" applyFill="1" applyBorder="1" applyAlignment="1">
      <alignment horizontal="center" wrapText="1"/>
    </xf>
    <xf numFmtId="49" fontId="29" fillId="0" borderId="19" xfId="0" applyNumberFormat="1" applyFont="1" applyFill="1" applyBorder="1" applyAlignment="1">
      <alignment horizontal="center" wrapText="1"/>
    </xf>
    <xf numFmtId="0" fontId="28" fillId="0" borderId="0" xfId="0" applyFont="1" applyBorder="1" applyAlignment="1">
      <alignment horizontal="center" wrapText="1"/>
    </xf>
    <xf numFmtId="4" fontId="28" fillId="0" borderId="0" xfId="0" applyNumberFormat="1" applyFont="1" applyBorder="1" applyAlignment="1">
      <alignment horizontal="center"/>
    </xf>
    <xf numFmtId="0" fontId="29" fillId="0" borderId="33" xfId="0" applyFont="1" applyFill="1" applyBorder="1" applyAlignment="1" applyProtection="1">
      <alignment horizontal="center"/>
      <protection hidden="1"/>
    </xf>
    <xf numFmtId="0" fontId="29" fillId="0" borderId="0" xfId="0" applyFont="1" applyAlignment="1">
      <alignment horizontal="center"/>
    </xf>
    <xf numFmtId="164" fontId="29" fillId="0" borderId="19" xfId="31" applyFont="1" applyFill="1" applyBorder="1" applyAlignment="1" applyProtection="1">
      <protection hidden="1"/>
    </xf>
    <xf numFmtId="0" fontId="30" fillId="27" borderId="24" xfId="0" applyFont="1" applyFill="1" applyBorder="1" applyAlignment="1">
      <alignment horizontal="center" wrapText="1"/>
    </xf>
    <xf numFmtId="0" fontId="30" fillId="0" borderId="25" xfId="0" applyFont="1" applyBorder="1" applyAlignment="1">
      <alignment horizontal="center" wrapText="1"/>
    </xf>
    <xf numFmtId="0" fontId="31" fillId="0" borderId="0" xfId="0" applyFont="1" applyAlignment="1">
      <alignment horizontal="center"/>
    </xf>
    <xf numFmtId="0" fontId="29" fillId="27" borderId="0" xfId="0" applyFont="1" applyFill="1" applyAlignment="1">
      <alignment horizontal="center"/>
    </xf>
    <xf numFmtId="0" fontId="28" fillId="27" borderId="0" xfId="0" applyFont="1" applyFill="1" applyAlignment="1">
      <alignment horizontal="center"/>
    </xf>
    <xf numFmtId="0" fontId="28" fillId="0" borderId="19" xfId="0" applyFont="1" applyBorder="1" applyAlignment="1">
      <alignment horizontal="center"/>
    </xf>
    <xf numFmtId="2" fontId="27" fillId="27" borderId="17" xfId="0" applyNumberFormat="1" applyFont="1" applyFill="1" applyBorder="1" applyAlignment="1">
      <alignment horizontal="center" wrapText="1"/>
    </xf>
    <xf numFmtId="2" fontId="28" fillId="0" borderId="19" xfId="0" applyNumberFormat="1" applyFont="1" applyBorder="1" applyAlignment="1">
      <alignment horizontal="center"/>
    </xf>
    <xf numFmtId="2" fontId="29" fillId="0" borderId="0" xfId="0" applyNumberFormat="1" applyFont="1" applyAlignment="1">
      <alignment horizontal="center"/>
    </xf>
    <xf numFmtId="0" fontId="29" fillId="0" borderId="22" xfId="0" applyFont="1" applyBorder="1" applyAlignment="1">
      <alignment horizontal="center"/>
    </xf>
    <xf numFmtId="0" fontId="28" fillId="25" borderId="15" xfId="0" applyFont="1" applyFill="1" applyBorder="1" applyAlignment="1">
      <alignment horizontal="center" wrapText="1"/>
    </xf>
    <xf numFmtId="0" fontId="28" fillId="25" borderId="15" xfId="0" applyFont="1" applyFill="1" applyBorder="1" applyAlignment="1" applyProtection="1">
      <alignment horizontal="center" wrapText="1"/>
      <protection hidden="1"/>
    </xf>
    <xf numFmtId="0" fontId="28" fillId="25" borderId="15" xfId="0" applyFont="1" applyFill="1" applyBorder="1" applyAlignment="1" applyProtection="1">
      <alignment horizontal="center"/>
      <protection hidden="1"/>
    </xf>
    <xf numFmtId="1" fontId="28" fillId="25" borderId="15" xfId="0" applyNumberFormat="1" applyFont="1" applyFill="1" applyBorder="1" applyAlignment="1" applyProtection="1">
      <alignment horizontal="center" wrapText="1"/>
      <protection hidden="1"/>
    </xf>
    <xf numFmtId="0" fontId="26" fillId="0" borderId="22" xfId="0" applyFont="1" applyBorder="1" applyAlignment="1">
      <alignment horizontal="center" wrapText="1"/>
    </xf>
    <xf numFmtId="164" fontId="29" fillId="0" borderId="22" xfId="31" applyFont="1" applyFill="1" applyBorder="1" applyAlignment="1" applyProtection="1">
      <alignment horizontal="center"/>
      <protection hidden="1"/>
    </xf>
    <xf numFmtId="0" fontId="29" fillId="0" borderId="22" xfId="0" applyFont="1" applyFill="1" applyBorder="1" applyAlignment="1" applyProtection="1">
      <alignment horizontal="center"/>
      <protection hidden="1"/>
    </xf>
    <xf numFmtId="9" fontId="29" fillId="24" borderId="22" xfId="34" applyFont="1" applyFill="1" applyBorder="1" applyAlignment="1" applyProtection="1">
      <alignment horizontal="center"/>
      <protection locked="0"/>
    </xf>
    <xf numFmtId="9" fontId="28" fillId="25" borderId="15" xfId="34" applyFont="1" applyFill="1" applyBorder="1" applyAlignment="1" applyProtection="1">
      <alignment horizontal="center" wrapText="1"/>
      <protection hidden="1"/>
    </xf>
    <xf numFmtId="164" fontId="29" fillId="0" borderId="22" xfId="31" applyFont="1" applyFill="1" applyBorder="1" applyAlignment="1" applyProtection="1">
      <protection hidden="1"/>
    </xf>
    <xf numFmtId="164" fontId="29" fillId="0" borderId="22" xfId="0" applyNumberFormat="1" applyFont="1" applyFill="1" applyBorder="1" applyAlignment="1" applyProtection="1">
      <alignment horizontal="center"/>
      <protection hidden="1"/>
    </xf>
    <xf numFmtId="0" fontId="28" fillId="29" borderId="15" xfId="0" applyFont="1" applyFill="1" applyBorder="1" applyAlignment="1" applyProtection="1">
      <alignment horizontal="center" wrapText="1"/>
      <protection hidden="1"/>
    </xf>
    <xf numFmtId="44" fontId="29" fillId="0" borderId="22" xfId="42" applyFont="1" applyFill="1" applyBorder="1" applyAlignment="1" applyProtection="1">
      <alignment horizontal="center"/>
      <protection hidden="1"/>
    </xf>
    <xf numFmtId="44" fontId="28" fillId="25" borderId="15" xfId="42" applyFont="1" applyFill="1" applyBorder="1" applyAlignment="1" applyProtection="1">
      <alignment horizontal="center" wrapText="1"/>
      <protection hidden="1"/>
    </xf>
    <xf numFmtId="165" fontId="29" fillId="0" borderId="22" xfId="0" applyNumberFormat="1" applyFont="1" applyFill="1" applyBorder="1" applyAlignment="1" applyProtection="1">
      <alignment horizontal="center"/>
      <protection hidden="1"/>
    </xf>
    <xf numFmtId="165" fontId="28" fillId="25" borderId="15" xfId="42" applyNumberFormat="1" applyFont="1" applyFill="1" applyBorder="1" applyAlignment="1" applyProtection="1">
      <alignment horizontal="center" wrapText="1"/>
      <protection hidden="1"/>
    </xf>
    <xf numFmtId="0" fontId="29" fillId="0" borderId="21" xfId="0" applyFont="1" applyBorder="1" applyAlignment="1">
      <alignment horizontal="center"/>
    </xf>
    <xf numFmtId="165" fontId="29" fillId="0" borderId="23" xfId="0" applyNumberFormat="1" applyFont="1" applyFill="1" applyBorder="1" applyAlignment="1" applyProtection="1">
      <alignment horizontal="center"/>
      <protection hidden="1"/>
    </xf>
    <xf numFmtId="0" fontId="29" fillId="0" borderId="11" xfId="0" applyFont="1" applyBorder="1" applyAlignment="1">
      <alignment horizontal="center"/>
    </xf>
    <xf numFmtId="165" fontId="29" fillId="0" borderId="12" xfId="0" applyNumberFormat="1" applyFont="1" applyFill="1" applyBorder="1" applyAlignment="1" applyProtection="1">
      <alignment horizontal="center"/>
      <protection hidden="1"/>
    </xf>
    <xf numFmtId="0" fontId="29" fillId="0" borderId="11" xfId="0" applyFont="1" applyBorder="1" applyAlignment="1">
      <alignment horizontal="center" wrapText="1"/>
    </xf>
    <xf numFmtId="0" fontId="29" fillId="0" borderId="11" xfId="0" applyFont="1" applyBorder="1" applyAlignment="1">
      <alignment horizontal="center" vertical="top" wrapText="1"/>
    </xf>
    <xf numFmtId="0" fontId="29" fillId="0" borderId="11" xfId="0" applyFont="1" applyFill="1" applyBorder="1" applyAlignment="1">
      <alignment horizontal="center" wrapText="1"/>
    </xf>
    <xf numFmtId="0" fontId="29" fillId="0" borderId="13" xfId="0" applyFont="1" applyBorder="1" applyAlignment="1">
      <alignment horizontal="center" wrapText="1"/>
    </xf>
    <xf numFmtId="0" fontId="29" fillId="0" borderId="20" xfId="0" applyFont="1" applyBorder="1" applyAlignment="1">
      <alignment horizontal="center" wrapText="1"/>
    </xf>
    <xf numFmtId="49" fontId="29" fillId="0" borderId="20" xfId="0" applyNumberFormat="1" applyFont="1" applyBorder="1" applyAlignment="1">
      <alignment horizontal="center" wrapText="1"/>
    </xf>
    <xf numFmtId="0" fontId="29" fillId="0" borderId="20" xfId="0" applyFont="1" applyFill="1" applyBorder="1" applyAlignment="1" applyProtection="1">
      <alignment horizontal="center"/>
      <protection hidden="1"/>
    </xf>
    <xf numFmtId="0" fontId="26" fillId="0" borderId="20" xfId="0" applyFont="1" applyBorder="1" applyAlignment="1">
      <alignment horizontal="center" wrapText="1"/>
    </xf>
    <xf numFmtId="164" fontId="29" fillId="0" borderId="20" xfId="31" applyFont="1" applyFill="1" applyBorder="1" applyAlignment="1" applyProtection="1">
      <alignment horizontal="center"/>
      <protection hidden="1"/>
    </xf>
    <xf numFmtId="9" fontId="29" fillId="24" borderId="20" xfId="34" applyFont="1" applyFill="1" applyBorder="1" applyAlignment="1" applyProtection="1">
      <alignment horizontal="center"/>
      <protection locked="0"/>
    </xf>
    <xf numFmtId="164" fontId="29" fillId="0" borderId="20" xfId="31" applyFont="1" applyFill="1" applyBorder="1" applyAlignment="1" applyProtection="1">
      <protection hidden="1"/>
    </xf>
    <xf numFmtId="164" fontId="29" fillId="0" borderId="20" xfId="0" applyNumberFormat="1" applyFont="1" applyFill="1" applyBorder="1" applyAlignment="1" applyProtection="1">
      <alignment horizontal="center"/>
      <protection hidden="1"/>
    </xf>
    <xf numFmtId="44" fontId="29" fillId="0" borderId="20" xfId="42" applyFont="1" applyFill="1" applyBorder="1" applyAlignment="1" applyProtection="1">
      <alignment horizontal="center"/>
      <protection hidden="1"/>
    </xf>
    <xf numFmtId="165" fontId="29" fillId="0" borderId="20" xfId="0" applyNumberFormat="1" applyFont="1" applyFill="1" applyBorder="1" applyAlignment="1" applyProtection="1">
      <alignment horizontal="center"/>
      <protection hidden="1"/>
    </xf>
    <xf numFmtId="165" fontId="29" fillId="0" borderId="14" xfId="0" applyNumberFormat="1" applyFont="1" applyFill="1" applyBorder="1" applyAlignment="1" applyProtection="1">
      <alignment horizontal="center"/>
      <protection hidden="1"/>
    </xf>
    <xf numFmtId="0" fontId="28" fillId="27" borderId="19" xfId="0" applyFont="1" applyFill="1" applyBorder="1" applyAlignment="1">
      <alignment horizontal="center"/>
    </xf>
    <xf numFmtId="2" fontId="28" fillId="27" borderId="19" xfId="31" applyNumberFormat="1" applyFont="1" applyFill="1" applyBorder="1" applyAlignment="1">
      <alignment horizontal="center"/>
    </xf>
    <xf numFmtId="0" fontId="28" fillId="27" borderId="19" xfId="0" applyFont="1" applyFill="1" applyBorder="1" applyAlignment="1" applyProtection="1">
      <alignment horizontal="center"/>
      <protection locked="0"/>
    </xf>
    <xf numFmtId="2" fontId="28" fillId="27" borderId="19" xfId="0" applyNumberFormat="1" applyFont="1" applyFill="1" applyBorder="1" applyAlignment="1">
      <alignment horizontal="center"/>
    </xf>
    <xf numFmtId="0" fontId="29" fillId="27" borderId="19" xfId="0" applyFont="1" applyFill="1" applyBorder="1" applyAlignment="1">
      <alignment horizontal="center"/>
    </xf>
    <xf numFmtId="2" fontId="29" fillId="27" borderId="19" xfId="0" applyNumberFormat="1" applyFont="1" applyFill="1" applyBorder="1" applyAlignment="1">
      <alignment horizontal="center"/>
    </xf>
    <xf numFmtId="2" fontId="28" fillId="0" borderId="0" xfId="0" applyNumberFormat="1" applyFont="1" applyFill="1" applyAlignment="1" applyProtection="1">
      <alignment horizontal="center"/>
      <protection hidden="1"/>
    </xf>
    <xf numFmtId="2" fontId="29" fillId="0" borderId="0" xfId="0" applyNumberFormat="1" applyFont="1" applyFill="1" applyAlignment="1" applyProtection="1">
      <alignment horizontal="center"/>
      <protection hidden="1"/>
    </xf>
    <xf numFmtId="2" fontId="28" fillId="25" borderId="15" xfId="0" applyNumberFormat="1" applyFont="1" applyFill="1" applyBorder="1" applyAlignment="1" applyProtection="1">
      <alignment horizontal="center" wrapText="1"/>
      <protection hidden="1"/>
    </xf>
    <xf numFmtId="2" fontId="28" fillId="0" borderId="0" xfId="0" applyNumberFormat="1" applyFont="1" applyBorder="1" applyAlignment="1">
      <alignment horizontal="center"/>
    </xf>
    <xf numFmtId="0" fontId="29" fillId="0" borderId="22" xfId="0" applyFont="1" applyFill="1" applyBorder="1" applyAlignment="1">
      <alignment horizontal="center" wrapText="1"/>
    </xf>
    <xf numFmtId="0" fontId="29" fillId="0" borderId="22" xfId="0" applyFont="1" applyFill="1" applyBorder="1" applyAlignment="1">
      <alignment horizontal="center"/>
    </xf>
    <xf numFmtId="2" fontId="29" fillId="0" borderId="22" xfId="0" applyNumberFormat="1" applyFont="1" applyFill="1" applyBorder="1" applyAlignment="1">
      <alignment horizontal="center"/>
    </xf>
    <xf numFmtId="0" fontId="29" fillId="0" borderId="19" xfId="0" applyFont="1" applyFill="1" applyBorder="1" applyAlignment="1">
      <alignment horizontal="center"/>
    </xf>
    <xf numFmtId="0" fontId="29" fillId="0" borderId="19" xfId="0" applyFont="1" applyFill="1" applyBorder="1" applyAlignment="1">
      <alignment horizontal="center" vertical="top" wrapText="1"/>
    </xf>
    <xf numFmtId="0" fontId="29" fillId="0" borderId="20" xfId="0" applyFont="1" applyFill="1" applyBorder="1" applyAlignment="1">
      <alignment horizontal="center" wrapText="1"/>
    </xf>
    <xf numFmtId="2" fontId="29" fillId="0" borderId="20" xfId="0" applyNumberFormat="1" applyFont="1" applyFill="1" applyBorder="1" applyAlignment="1">
      <alignment horizontal="center"/>
    </xf>
    <xf numFmtId="0" fontId="0" fillId="0" borderId="0" xfId="0" applyAlignment="1">
      <alignment wrapText="1"/>
    </xf>
    <xf numFmtId="10" fontId="24" fillId="26" borderId="20" xfId="0" applyNumberFormat="1" applyFont="1" applyFill="1" applyBorder="1" applyAlignment="1" applyProtection="1">
      <alignment vertical="top"/>
    </xf>
    <xf numFmtId="0" fontId="26" fillId="0" borderId="46" xfId="0" applyFont="1" applyBorder="1" applyAlignment="1" applyProtection="1">
      <alignment vertical="top"/>
      <protection hidden="1"/>
    </xf>
    <xf numFmtId="10" fontId="26" fillId="24" borderId="47" xfId="0" applyNumberFormat="1" applyFont="1" applyFill="1" applyBorder="1" applyAlignment="1" applyProtection="1">
      <alignment vertical="top"/>
      <protection locked="0"/>
    </xf>
    <xf numFmtId="0" fontId="20" fillId="25" borderId="0" xfId="0" applyFont="1" applyFill="1" applyAlignment="1">
      <alignment horizontal="left" wrapText="1"/>
    </xf>
    <xf numFmtId="0" fontId="0" fillId="25" borderId="0" xfId="0" applyFill="1" applyAlignment="1">
      <alignment horizontal="left" wrapText="1"/>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49" fontId="0" fillId="24" borderId="32" xfId="0" applyNumberFormat="1" applyFill="1" applyBorder="1" applyAlignment="1" applyProtection="1">
      <alignment horizontal="left"/>
      <protection locked="0"/>
    </xf>
    <xf numFmtId="49" fontId="0" fillId="24" borderId="37" xfId="0" applyNumberFormat="1" applyFill="1" applyBorder="1" applyAlignment="1" applyProtection="1">
      <alignment horizontal="left"/>
      <protection locked="0"/>
    </xf>
    <xf numFmtId="0" fontId="20" fillId="0" borderId="0" xfId="0" applyFont="1" applyAlignment="1">
      <alignment horizontal="left"/>
    </xf>
    <xf numFmtId="0" fontId="0" fillId="0" borderId="16" xfId="0" applyBorder="1" applyAlignment="1">
      <alignment horizontal="right"/>
    </xf>
    <xf numFmtId="0" fontId="0" fillId="0" borderId="21" xfId="0" applyBorder="1" applyAlignment="1">
      <alignment horizontal="right"/>
    </xf>
    <xf numFmtId="49" fontId="0" fillId="24" borderId="37"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4" fillId="0" borderId="27" xfId="0" applyFont="1" applyBorder="1" applyAlignment="1" applyProtection="1">
      <alignment horizontal="center" vertical="top"/>
      <protection hidden="1"/>
    </xf>
    <xf numFmtId="0" fontId="24" fillId="0" borderId="28" xfId="0" applyFont="1" applyBorder="1" applyAlignment="1" applyProtection="1">
      <alignment horizontal="center" vertical="top"/>
      <protection hidden="1"/>
    </xf>
    <xf numFmtId="0" fontId="24" fillId="0" borderId="29" xfId="0" applyFont="1" applyBorder="1" applyAlignment="1" applyProtection="1">
      <alignment horizontal="center" vertical="top"/>
      <protection hidden="1"/>
    </xf>
    <xf numFmtId="0" fontId="24" fillId="0" borderId="31" xfId="0" applyFont="1" applyBorder="1" applyAlignment="1" applyProtection="1">
      <alignment horizontal="center" vertical="top"/>
      <protection hidden="1"/>
    </xf>
    <xf numFmtId="0" fontId="26" fillId="26" borderId="44" xfId="0" applyFont="1" applyFill="1" applyBorder="1" applyAlignment="1" applyProtection="1">
      <alignment horizontal="center" vertical="top" wrapText="1"/>
      <protection hidden="1"/>
    </xf>
    <xf numFmtId="0" fontId="26" fillId="26" borderId="45" xfId="0" applyFont="1" applyFill="1" applyBorder="1" applyAlignment="1" applyProtection="1">
      <alignment horizontal="center" vertical="top" wrapText="1"/>
      <protection hidden="1"/>
    </xf>
    <xf numFmtId="10" fontId="26" fillId="0" borderId="41" xfId="0" applyNumberFormat="1" applyFont="1" applyBorder="1" applyAlignment="1" applyProtection="1">
      <alignment horizontal="center" vertical="top"/>
      <protection hidden="1"/>
    </xf>
    <xf numFmtId="10" fontId="26" fillId="0" borderId="42" xfId="0" applyNumberFormat="1" applyFont="1" applyBorder="1" applyAlignment="1" applyProtection="1">
      <alignment horizontal="center" vertical="top"/>
      <protection hidden="1"/>
    </xf>
    <xf numFmtId="0" fontId="0" fillId="0" borderId="27" xfId="0" applyBorder="1" applyAlignment="1">
      <alignment horizontal="left" wrapText="1"/>
    </xf>
    <xf numFmtId="0" fontId="0" fillId="0" borderId="0" xfId="0" applyBorder="1" applyAlignment="1">
      <alignment horizontal="left"/>
    </xf>
    <xf numFmtId="0" fontId="0" fillId="0" borderId="28" xfId="0" applyBorder="1" applyAlignment="1">
      <alignment horizontal="left"/>
    </xf>
    <xf numFmtId="0" fontId="26" fillId="0" borderId="38" xfId="0" applyFont="1" applyFill="1" applyBorder="1" applyAlignment="1" applyProtection="1">
      <alignment horizontal="center" vertical="top"/>
      <protection hidden="1"/>
    </xf>
    <xf numFmtId="0" fontId="26" fillId="0" borderId="39" xfId="0" applyFont="1" applyFill="1" applyBorder="1" applyAlignment="1" applyProtection="1">
      <alignment horizontal="center" vertical="top"/>
      <protection hidden="1"/>
    </xf>
    <xf numFmtId="0" fontId="26" fillId="0" borderId="40" xfId="0" applyFont="1" applyFill="1" applyBorder="1" applyAlignment="1" applyProtection="1">
      <alignment horizontal="center" vertical="top"/>
      <protection hidden="1"/>
    </xf>
    <xf numFmtId="0" fontId="25" fillId="0" borderId="0" xfId="0" applyFont="1" applyAlignment="1" applyProtection="1">
      <alignment horizontal="center"/>
      <protection hidden="1"/>
    </xf>
    <xf numFmtId="0" fontId="26" fillId="0" borderId="41" xfId="0" applyFont="1" applyBorder="1" applyAlignment="1" applyProtection="1">
      <alignment horizontal="center" vertical="top"/>
      <protection hidden="1"/>
    </xf>
    <xf numFmtId="0" fontId="26" fillId="0" borderId="42" xfId="0" applyFont="1" applyBorder="1" applyAlignment="1" applyProtection="1">
      <alignment horizontal="center" vertical="top"/>
      <protection hidden="1"/>
    </xf>
    <xf numFmtId="0" fontId="26" fillId="0" borderId="43" xfId="0" applyFont="1" applyBorder="1" applyAlignment="1" applyProtection="1">
      <alignment horizontal="center" vertical="top"/>
      <protection hidden="1"/>
    </xf>
    <xf numFmtId="0" fontId="26" fillId="0" borderId="40"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workbookViewId="0">
      <selection activeCell="D6" sqref="D6"/>
    </sheetView>
  </sheetViews>
  <sheetFormatPr baseColWidth="10" defaultRowHeight="12.75" x14ac:dyDescent="0.2"/>
  <cols>
    <col min="1" max="1" width="72.5703125" customWidth="1"/>
  </cols>
  <sheetData>
    <row r="1" spans="1:2" ht="30.6" customHeight="1" x14ac:dyDescent="0.25">
      <c r="A1" s="1" t="s">
        <v>0</v>
      </c>
    </row>
    <row r="2" spans="1:2" x14ac:dyDescent="0.2">
      <c r="A2" s="2" t="s">
        <v>1</v>
      </c>
      <c r="B2" s="2"/>
    </row>
    <row r="3" spans="1:2" ht="34.9" customHeight="1" x14ac:dyDescent="0.2">
      <c r="A3" s="2"/>
      <c r="B3" s="2"/>
    </row>
    <row r="4" spans="1:2" ht="59.25" customHeight="1" x14ac:dyDescent="0.2">
      <c r="A4" s="3" t="s">
        <v>71</v>
      </c>
    </row>
    <row r="5" spans="1:2" ht="71.25" customHeight="1" x14ac:dyDescent="0.2">
      <c r="A5" s="3" t="s">
        <v>87</v>
      </c>
    </row>
    <row r="6" spans="1:2" ht="104.25" x14ac:dyDescent="0.2">
      <c r="A6" s="3" t="s">
        <v>511</v>
      </c>
    </row>
    <row r="7" spans="1:2" ht="52.5" customHeight="1" x14ac:dyDescent="0.2">
      <c r="A7" s="3" t="s">
        <v>73</v>
      </c>
    </row>
    <row r="8" spans="1:2" ht="52.5" customHeight="1" x14ac:dyDescent="0.2">
      <c r="A8" s="3" t="s">
        <v>596</v>
      </c>
    </row>
    <row r="9" spans="1:2" ht="51" x14ac:dyDescent="0.2">
      <c r="A9" s="156" t="s">
        <v>599</v>
      </c>
    </row>
    <row r="12" spans="1:2" x14ac:dyDescent="0.2">
      <c r="A12" s="59"/>
    </row>
  </sheetData>
  <sheetProtection password="EF1C" sheet="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zoomScaleNormal="100" workbookViewId="0">
      <selection activeCell="C19" sqref="C19"/>
    </sheetView>
  </sheetViews>
  <sheetFormatPr baseColWidth="10" defaultRowHeight="12.75" x14ac:dyDescent="0.2"/>
  <cols>
    <col min="1" max="1" width="1.7109375" style="5" customWidth="1"/>
    <col min="2" max="2" width="21.42578125" style="12" bestFit="1" customWidth="1"/>
    <col min="3" max="3" width="57.42578125" customWidth="1"/>
    <col min="6" max="6" width="22.7109375" bestFit="1" customWidth="1"/>
  </cols>
  <sheetData>
    <row r="1" spans="1:11" ht="13.5" thickBot="1" x14ac:dyDescent="0.25">
      <c r="A1" s="169" t="s">
        <v>2</v>
      </c>
      <c r="B1" s="169"/>
      <c r="C1" s="169"/>
      <c r="E1" s="169" t="s">
        <v>3</v>
      </c>
      <c r="F1" s="169"/>
      <c r="G1" s="4"/>
    </row>
    <row r="2" spans="1:11" x14ac:dyDescent="0.2">
      <c r="B2" s="170" t="s">
        <v>4</v>
      </c>
      <c r="C2" s="172"/>
      <c r="E2" s="5"/>
      <c r="F2" s="6" t="s">
        <v>5</v>
      </c>
      <c r="G2" s="167"/>
      <c r="H2" s="167"/>
      <c r="I2" s="167"/>
      <c r="J2" s="167"/>
      <c r="K2" s="168"/>
    </row>
    <row r="3" spans="1:11" x14ac:dyDescent="0.2">
      <c r="B3" s="171"/>
      <c r="C3" s="173"/>
      <c r="E3" s="5"/>
      <c r="F3" s="7" t="s">
        <v>6</v>
      </c>
      <c r="G3" s="162"/>
      <c r="H3" s="162"/>
      <c r="I3" s="162"/>
      <c r="J3" s="162"/>
      <c r="K3" s="163"/>
    </row>
    <row r="4" spans="1:11" x14ac:dyDescent="0.2">
      <c r="B4" s="7" t="s">
        <v>7</v>
      </c>
      <c r="C4" s="8"/>
      <c r="E4" s="5"/>
      <c r="F4" s="7" t="s">
        <v>8</v>
      </c>
      <c r="G4" s="162"/>
      <c r="H4" s="162"/>
      <c r="I4" s="162"/>
      <c r="J4" s="162"/>
      <c r="K4" s="163"/>
    </row>
    <row r="5" spans="1:11" x14ac:dyDescent="0.2">
      <c r="B5" s="7" t="s">
        <v>9</v>
      </c>
      <c r="C5" s="9"/>
      <c r="E5" s="5"/>
      <c r="F5" s="7" t="s">
        <v>10</v>
      </c>
      <c r="G5" s="162"/>
      <c r="H5" s="162"/>
      <c r="I5" s="162"/>
      <c r="J5" s="162"/>
      <c r="K5" s="163"/>
    </row>
    <row r="6" spans="1:11" x14ac:dyDescent="0.2">
      <c r="B6" s="7" t="s">
        <v>11</v>
      </c>
      <c r="C6" s="8"/>
      <c r="E6" s="5"/>
      <c r="F6" s="7" t="s">
        <v>12</v>
      </c>
      <c r="G6" s="162"/>
      <c r="H6" s="162"/>
      <c r="I6" s="162"/>
      <c r="J6" s="162"/>
      <c r="K6" s="163"/>
    </row>
    <row r="7" spans="1:11" ht="13.5" thickBot="1" x14ac:dyDescent="0.25">
      <c r="B7" s="7" t="s">
        <v>10</v>
      </c>
      <c r="C7" s="8"/>
      <c r="E7" s="5"/>
      <c r="F7" s="10" t="s">
        <v>13</v>
      </c>
      <c r="G7" s="164"/>
      <c r="H7" s="165"/>
      <c r="I7" s="165"/>
      <c r="J7" s="165"/>
      <c r="K7" s="166"/>
    </row>
    <row r="8" spans="1:11" x14ac:dyDescent="0.2">
      <c r="B8" s="7" t="s">
        <v>12</v>
      </c>
      <c r="C8" s="8"/>
    </row>
    <row r="9" spans="1:11" ht="13.5" thickBot="1" x14ac:dyDescent="0.25">
      <c r="B9" s="10" t="s">
        <v>13</v>
      </c>
      <c r="C9" s="11"/>
    </row>
    <row r="10" spans="1:11" ht="46.9" customHeight="1" x14ac:dyDescent="0.2"/>
    <row r="11" spans="1:11" ht="13.5" thickBot="1" x14ac:dyDescent="0.25">
      <c r="A11" s="160" t="s">
        <v>82</v>
      </c>
      <c r="B11" s="160"/>
      <c r="C11" s="160"/>
      <c r="D11" s="13"/>
      <c r="E11" s="13"/>
      <c r="F11" s="161"/>
      <c r="G11" s="161"/>
      <c r="H11" s="161"/>
      <c r="I11" s="14"/>
      <c r="J11" s="15"/>
      <c r="K11" s="14"/>
    </row>
    <row r="12" spans="1:11" s="20" customFormat="1" ht="30" customHeight="1" thickBot="1" x14ac:dyDescent="0.25">
      <c r="A12" s="16"/>
      <c r="B12" s="17"/>
      <c r="C12" s="57" t="e">
        <f>SUM(Raumbuch!Q383)</f>
        <v>#DIV/0!</v>
      </c>
      <c r="D12" s="16"/>
      <c r="E12" s="16"/>
      <c r="F12" s="161"/>
      <c r="G12" s="161"/>
      <c r="H12" s="161"/>
      <c r="I12" s="18"/>
      <c r="J12" s="19"/>
      <c r="K12" s="18"/>
    </row>
    <row r="13" spans="1:11" ht="26.25" customHeight="1" x14ac:dyDescent="0.2">
      <c r="J13" s="21"/>
    </row>
    <row r="14" spans="1:11" x14ac:dyDescent="0.2">
      <c r="I14" s="14"/>
      <c r="J14" s="14"/>
      <c r="K14" s="14"/>
    </row>
    <row r="15" spans="1:11" ht="13.5" thickBot="1" x14ac:dyDescent="0.25">
      <c r="A15" s="160" t="s">
        <v>14</v>
      </c>
      <c r="B15" s="160"/>
      <c r="C15" s="160"/>
      <c r="D15" s="13"/>
      <c r="E15" s="13"/>
      <c r="F15" s="13"/>
      <c r="G15" s="13"/>
      <c r="H15" s="13"/>
      <c r="I15" s="14"/>
      <c r="J15" s="14"/>
      <c r="K15" s="14"/>
    </row>
    <row r="16" spans="1:11" s="20" customFormat="1" ht="30" customHeight="1" thickBot="1" x14ac:dyDescent="0.25">
      <c r="A16" s="16"/>
      <c r="B16" s="17"/>
      <c r="C16" s="56" t="e">
        <f>C12*1.19</f>
        <v>#DIV/0!</v>
      </c>
      <c r="D16" s="16"/>
      <c r="E16" s="16"/>
      <c r="F16" s="16"/>
      <c r="G16" s="16"/>
      <c r="H16" s="16"/>
      <c r="I16" s="18"/>
      <c r="J16" s="18"/>
      <c r="K16" s="18"/>
    </row>
    <row r="17" spans="1:11" ht="35.25" customHeight="1" x14ac:dyDescent="0.2"/>
    <row r="18" spans="1:11" ht="29.45" customHeight="1" thickBot="1" x14ac:dyDescent="0.25">
      <c r="A18" s="160" t="s">
        <v>15</v>
      </c>
      <c r="B18" s="160"/>
      <c r="C18" s="160"/>
      <c r="D18" s="13"/>
      <c r="E18" s="13"/>
      <c r="F18" s="13"/>
      <c r="G18" s="13"/>
      <c r="H18" s="22" t="s">
        <v>16</v>
      </c>
      <c r="I18" s="14"/>
      <c r="J18" s="23"/>
      <c r="K18" s="14"/>
    </row>
    <row r="19" spans="1:11" s="20" customFormat="1" ht="31.5" customHeight="1" thickBot="1" x14ac:dyDescent="0.25">
      <c r="A19" s="16"/>
      <c r="B19" s="17"/>
      <c r="C19" s="58"/>
      <c r="D19" s="16"/>
      <c r="E19" s="16"/>
      <c r="F19" s="16"/>
      <c r="G19" s="16"/>
      <c r="H19" s="24"/>
      <c r="I19" s="14"/>
      <c r="J19" s="19"/>
      <c r="K19" s="18"/>
    </row>
    <row r="20" spans="1:11" x14ac:dyDescent="0.2">
      <c r="J20" s="21"/>
    </row>
    <row r="21" spans="1:11" ht="28.9" customHeight="1" thickBot="1" x14ac:dyDescent="0.25">
      <c r="A21" s="160" t="s">
        <v>17</v>
      </c>
      <c r="B21" s="160"/>
      <c r="C21" s="160"/>
      <c r="D21" s="13"/>
      <c r="E21" s="13"/>
      <c r="F21" s="13"/>
      <c r="G21" s="13"/>
      <c r="H21" s="22" t="s">
        <v>16</v>
      </c>
      <c r="I21" s="14"/>
      <c r="J21" s="25"/>
      <c r="K21" s="14"/>
    </row>
    <row r="22" spans="1:11" s="20" customFormat="1" ht="30" customHeight="1" thickBot="1" x14ac:dyDescent="0.25">
      <c r="A22" s="16"/>
      <c r="B22" s="17"/>
      <c r="C22" s="58"/>
      <c r="D22" s="16"/>
      <c r="E22" s="16"/>
      <c r="F22" s="16"/>
      <c r="G22" s="16"/>
      <c r="H22" s="26"/>
      <c r="I22" s="14"/>
      <c r="J22" s="19"/>
      <c r="K22" s="18"/>
    </row>
    <row r="23" spans="1:11" x14ac:dyDescent="0.2">
      <c r="J23" s="21"/>
    </row>
    <row r="24" spans="1:11" ht="29.45" customHeight="1" thickBot="1" x14ac:dyDescent="0.25">
      <c r="A24" s="160" t="s">
        <v>18</v>
      </c>
      <c r="B24" s="160"/>
      <c r="C24" s="160"/>
      <c r="D24" s="13"/>
      <c r="E24" s="13"/>
      <c r="F24" s="13"/>
      <c r="G24" s="13"/>
      <c r="H24" s="22" t="s">
        <v>16</v>
      </c>
      <c r="I24" s="14"/>
      <c r="J24" s="25"/>
      <c r="K24" s="14"/>
    </row>
    <row r="25" spans="1:11" s="20" customFormat="1" ht="30" customHeight="1" thickBot="1" x14ac:dyDescent="0.25">
      <c r="A25" s="16"/>
      <c r="B25" s="17"/>
      <c r="C25" s="58"/>
      <c r="D25" s="16"/>
      <c r="E25" s="16"/>
      <c r="F25" s="16"/>
      <c r="G25" s="16"/>
      <c r="H25" s="26"/>
      <c r="I25" s="14"/>
      <c r="J25" s="19"/>
      <c r="K25" s="18"/>
    </row>
  </sheetData>
  <sheetProtection algorithmName="SHA-512" hashValue="Dn9wsLFpyD0lqMYFGoIP2hg5PRrniQK+FfFWbybBjoMo9nB1P1R4h2AU9ByrjinM9LnkD7mCY07N4t/K1719kw==" saltValue="CvmJKvtBkWIq/ciRLferWg==" spinCount="100000" sheet="1" selectLockedCells="1"/>
  <mergeCells count="16">
    <mergeCell ref="G2:K2"/>
    <mergeCell ref="G3:K3"/>
    <mergeCell ref="G4:K4"/>
    <mergeCell ref="G5:K5"/>
    <mergeCell ref="A1:C1"/>
    <mergeCell ref="E1:F1"/>
    <mergeCell ref="B2:B3"/>
    <mergeCell ref="C2:C3"/>
    <mergeCell ref="A24:C24"/>
    <mergeCell ref="A11:C11"/>
    <mergeCell ref="F11:H12"/>
    <mergeCell ref="G6:K6"/>
    <mergeCell ref="G7:K7"/>
    <mergeCell ref="A15:C15"/>
    <mergeCell ref="A18:C18"/>
    <mergeCell ref="A21:C21"/>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0"/>
  <sheetViews>
    <sheetView topLeftCell="B1" zoomScale="90" zoomScaleNormal="90" workbookViewId="0">
      <pane ySplit="3" topLeftCell="A4" activePane="bottomLeft" state="frozen"/>
      <selection pane="bottomLeft" activeCell="L4" sqref="L4"/>
    </sheetView>
  </sheetViews>
  <sheetFormatPr baseColWidth="10" defaultColWidth="14.28515625" defaultRowHeight="24.95" customHeight="1" x14ac:dyDescent="0.2"/>
  <cols>
    <col min="1" max="1" width="13.140625" style="68" customWidth="1"/>
    <col min="2" max="2" width="9" style="68" customWidth="1"/>
    <col min="3" max="3" width="9.5703125" style="68" customWidth="1"/>
    <col min="4" max="4" width="39" style="69" customWidth="1"/>
    <col min="5" max="5" width="13.7109375" style="68" bestFit="1" customWidth="1"/>
    <col min="6" max="6" width="13.5703125" style="72" customWidth="1"/>
    <col min="7" max="7" width="33.28515625" style="75" bestFit="1" customWidth="1"/>
    <col min="8" max="8" width="14.28515625" style="146" customWidth="1"/>
    <col min="9" max="9" width="13.5703125" style="71" customWidth="1"/>
    <col min="10" max="10" width="16.140625" style="72" customWidth="1"/>
    <col min="11" max="11" width="13.140625" style="72" customWidth="1"/>
    <col min="12" max="12" width="12.28515625" style="60" customWidth="1"/>
    <col min="13" max="13" width="18.5703125" style="72" customWidth="1"/>
    <col min="14" max="14" width="15" style="72" customWidth="1"/>
    <col min="15" max="15" width="13.7109375" style="72" customWidth="1"/>
    <col min="16" max="17" width="17.28515625" style="73" customWidth="1"/>
    <col min="18" max="16384" width="14.28515625" style="68"/>
  </cols>
  <sheetData>
    <row r="1" spans="1:17" s="74" customFormat="1" ht="12.75" x14ac:dyDescent="0.2">
      <c r="A1" s="68"/>
      <c r="B1" s="68"/>
      <c r="C1" s="68"/>
      <c r="D1" s="69"/>
      <c r="E1" s="68"/>
      <c r="F1" s="70"/>
      <c r="G1" s="70"/>
      <c r="H1" s="145"/>
      <c r="I1" s="71"/>
      <c r="J1" s="72"/>
      <c r="K1" s="72"/>
      <c r="L1" s="60"/>
      <c r="M1" s="72"/>
      <c r="N1" s="72"/>
      <c r="O1" s="72"/>
      <c r="P1" s="73"/>
      <c r="Q1" s="73"/>
    </row>
    <row r="2" spans="1:17" ht="13.5" thickBot="1" x14ac:dyDescent="0.25"/>
    <row r="3" spans="1:17" ht="39" thickBot="1" x14ac:dyDescent="0.25">
      <c r="A3" s="104" t="s">
        <v>89</v>
      </c>
      <c r="B3" s="104" t="s">
        <v>512</v>
      </c>
      <c r="C3" s="104" t="s">
        <v>21</v>
      </c>
      <c r="D3" s="104" t="s">
        <v>22</v>
      </c>
      <c r="E3" s="104" t="s">
        <v>24</v>
      </c>
      <c r="F3" s="105" t="s">
        <v>23</v>
      </c>
      <c r="G3" s="106" t="s">
        <v>25</v>
      </c>
      <c r="H3" s="147" t="s">
        <v>78</v>
      </c>
      <c r="I3" s="107" t="s">
        <v>79</v>
      </c>
      <c r="J3" s="105" t="s">
        <v>75</v>
      </c>
      <c r="K3" s="105" t="s">
        <v>26</v>
      </c>
      <c r="L3" s="112" t="s">
        <v>72</v>
      </c>
      <c r="M3" s="105" t="s">
        <v>510</v>
      </c>
      <c r="N3" s="115" t="s">
        <v>80</v>
      </c>
      <c r="O3" s="117" t="s">
        <v>27</v>
      </c>
      <c r="P3" s="119" t="s">
        <v>76</v>
      </c>
      <c r="Q3" s="119" t="s">
        <v>81</v>
      </c>
    </row>
    <row r="4" spans="1:17" ht="15" x14ac:dyDescent="0.25">
      <c r="A4" s="120" t="s">
        <v>90</v>
      </c>
      <c r="B4" s="103">
        <v>0</v>
      </c>
      <c r="C4" s="103" t="s">
        <v>91</v>
      </c>
      <c r="D4" s="149" t="s">
        <v>92</v>
      </c>
      <c r="E4" s="150">
        <v>194.84</v>
      </c>
      <c r="F4" s="150" t="s">
        <v>425</v>
      </c>
      <c r="G4" s="149" t="s">
        <v>93</v>
      </c>
      <c r="H4" s="151">
        <f>VLOOKUP(F4,'Raumgruppen - Leistungen'!$C$2:$F$77,3)</f>
        <v>6</v>
      </c>
      <c r="I4" s="108">
        <v>302</v>
      </c>
      <c r="J4" s="109">
        <f>E4*I4</f>
        <v>58841.68</v>
      </c>
      <c r="K4" s="110">
        <f>VLOOKUP(F4,'Raumgruppen - Leistungen'!$C$2:$F$76,4)*$L4</f>
        <v>0</v>
      </c>
      <c r="L4" s="111">
        <v>1</v>
      </c>
      <c r="M4" s="113" t="e">
        <f>E4/K4</f>
        <v>#DIV/0!</v>
      </c>
      <c r="N4" s="114" t="e">
        <f t="shared" ref="N4:N32" si="0">M4*H4</f>
        <v>#DIV/0!</v>
      </c>
      <c r="O4" s="116" t="e">
        <f>M4*Stundenverrechnungssatz!$C$44</f>
        <v>#DIV/0!</v>
      </c>
      <c r="P4" s="118" t="e">
        <f t="shared" ref="P4:P32" si="1">I4*O4</f>
        <v>#DIV/0!</v>
      </c>
      <c r="Q4" s="121" t="e">
        <f>P4/12</f>
        <v>#DIV/0!</v>
      </c>
    </row>
    <row r="5" spans="1:17" ht="15" x14ac:dyDescent="0.25">
      <c r="A5" s="122" t="s">
        <v>90</v>
      </c>
      <c r="B5" s="76">
        <v>0</v>
      </c>
      <c r="C5" s="76"/>
      <c r="D5" s="87" t="s">
        <v>94</v>
      </c>
      <c r="E5" s="152">
        <v>4</v>
      </c>
      <c r="F5" s="152" t="s">
        <v>562</v>
      </c>
      <c r="G5" s="87" t="s">
        <v>84</v>
      </c>
      <c r="H5" s="151">
        <f>VLOOKUP(F5,'Raumgruppen - Leistungen'!$C$2:$F$77,3)</f>
        <v>6</v>
      </c>
      <c r="I5" s="108">
        <v>302</v>
      </c>
      <c r="J5" s="79">
        <f t="shared" ref="J5:J32" si="2">E5*I5</f>
        <v>1208</v>
      </c>
      <c r="K5" s="110">
        <f>VLOOKUP(F5,'Raumgruppen - Leistungen'!$C$2:$F$77,4)*$L5</f>
        <v>0</v>
      </c>
      <c r="L5" s="67">
        <v>1</v>
      </c>
      <c r="M5" s="93" t="e">
        <f>E5/K5</f>
        <v>#DIV/0!</v>
      </c>
      <c r="N5" s="81" t="e">
        <f t="shared" si="0"/>
        <v>#DIV/0!</v>
      </c>
      <c r="O5" s="82" t="e">
        <f>M5*Stundenverrechnungssatz!$C$44</f>
        <v>#DIV/0!</v>
      </c>
      <c r="P5" s="83" t="e">
        <f t="shared" si="1"/>
        <v>#DIV/0!</v>
      </c>
      <c r="Q5" s="123" t="e">
        <f t="shared" ref="Q5:Q32" si="3">P5/12</f>
        <v>#DIV/0!</v>
      </c>
    </row>
    <row r="6" spans="1:17" ht="15" x14ac:dyDescent="0.25">
      <c r="A6" s="122" t="s">
        <v>90</v>
      </c>
      <c r="B6" s="76">
        <v>0</v>
      </c>
      <c r="C6" s="76" t="s">
        <v>95</v>
      </c>
      <c r="D6" s="87" t="s">
        <v>532</v>
      </c>
      <c r="E6" s="152">
        <v>14.96</v>
      </c>
      <c r="F6" s="152" t="s">
        <v>544</v>
      </c>
      <c r="G6" s="87" t="s">
        <v>93</v>
      </c>
      <c r="H6" s="151">
        <f>VLOOKUP(F6,'Raumgruppen - Leistungen'!$C$2:$F$77,3)</f>
        <v>2</v>
      </c>
      <c r="I6" s="78">
        <v>100</v>
      </c>
      <c r="J6" s="79">
        <f t="shared" si="2"/>
        <v>1496</v>
      </c>
      <c r="K6" s="110">
        <f>VLOOKUP(F6,'Raumgruppen - Leistungen'!$C$2:$F$77,4)*$L6</f>
        <v>0</v>
      </c>
      <c r="L6" s="67">
        <v>1</v>
      </c>
      <c r="M6" s="93" t="e">
        <f t="shared" ref="M6:M33" si="4">E6/K6</f>
        <v>#DIV/0!</v>
      </c>
      <c r="N6" s="81" t="e">
        <f t="shared" si="0"/>
        <v>#DIV/0!</v>
      </c>
      <c r="O6" s="82" t="e">
        <f>M6*Stundenverrechnungssatz!$C$44</f>
        <v>#DIV/0!</v>
      </c>
      <c r="P6" s="83" t="e">
        <f t="shared" si="1"/>
        <v>#DIV/0!</v>
      </c>
      <c r="Q6" s="123" t="e">
        <f t="shared" si="3"/>
        <v>#DIV/0!</v>
      </c>
    </row>
    <row r="7" spans="1:17" ht="15" x14ac:dyDescent="0.25">
      <c r="A7" s="122" t="s">
        <v>90</v>
      </c>
      <c r="B7" s="76">
        <v>0</v>
      </c>
      <c r="C7" s="76" t="s">
        <v>96</v>
      </c>
      <c r="D7" s="87" t="s">
        <v>97</v>
      </c>
      <c r="E7" s="152">
        <v>12.93</v>
      </c>
      <c r="F7" s="152" t="s">
        <v>575</v>
      </c>
      <c r="G7" s="87" t="s">
        <v>93</v>
      </c>
      <c r="H7" s="151">
        <f>VLOOKUP(F7,'Raumgruppen - Leistungen'!$C$2:$F$77,3)</f>
        <v>1</v>
      </c>
      <c r="I7" s="78">
        <v>52</v>
      </c>
      <c r="J7" s="79">
        <f t="shared" si="2"/>
        <v>672.36</v>
      </c>
      <c r="K7" s="110">
        <f>VLOOKUP(F7,'Raumgruppen - Leistungen'!$C$2:$F$77,4)*$L7</f>
        <v>0</v>
      </c>
      <c r="L7" s="67">
        <v>1</v>
      </c>
      <c r="M7" s="93" t="e">
        <f t="shared" si="4"/>
        <v>#DIV/0!</v>
      </c>
      <c r="N7" s="81" t="e">
        <f t="shared" si="0"/>
        <v>#DIV/0!</v>
      </c>
      <c r="O7" s="82" t="e">
        <f>M7*Stundenverrechnungssatz!$C$44</f>
        <v>#DIV/0!</v>
      </c>
      <c r="P7" s="83" t="e">
        <f t="shared" si="1"/>
        <v>#DIV/0!</v>
      </c>
      <c r="Q7" s="123" t="e">
        <f t="shared" si="3"/>
        <v>#DIV/0!</v>
      </c>
    </row>
    <row r="8" spans="1:17" ht="15" x14ac:dyDescent="0.25">
      <c r="A8" s="122" t="s">
        <v>90</v>
      </c>
      <c r="B8" s="76">
        <v>0</v>
      </c>
      <c r="C8" s="76" t="s">
        <v>99</v>
      </c>
      <c r="D8" s="87" t="s">
        <v>100</v>
      </c>
      <c r="E8" s="152">
        <v>68.73</v>
      </c>
      <c r="F8" s="152" t="s">
        <v>517</v>
      </c>
      <c r="G8" s="87" t="s">
        <v>101</v>
      </c>
      <c r="H8" s="151">
        <f>VLOOKUP(F8,'Raumgruppen - Leistungen'!$C$2:$F$77,3)</f>
        <v>6</v>
      </c>
      <c r="I8" s="108">
        <v>302</v>
      </c>
      <c r="J8" s="79">
        <f t="shared" si="2"/>
        <v>20756.460000000003</v>
      </c>
      <c r="K8" s="110">
        <f>VLOOKUP(F8,'Raumgruppen - Leistungen'!$C$2:$F$77,4)*$L8</f>
        <v>0</v>
      </c>
      <c r="L8" s="67">
        <v>1</v>
      </c>
      <c r="M8" s="93" t="e">
        <f t="shared" si="4"/>
        <v>#DIV/0!</v>
      </c>
      <c r="N8" s="81" t="e">
        <f t="shared" si="0"/>
        <v>#DIV/0!</v>
      </c>
      <c r="O8" s="82" t="e">
        <f>M8*Stundenverrechnungssatz!$C$44</f>
        <v>#DIV/0!</v>
      </c>
      <c r="P8" s="83" t="e">
        <f t="shared" si="1"/>
        <v>#DIV/0!</v>
      </c>
      <c r="Q8" s="123" t="e">
        <f t="shared" si="3"/>
        <v>#DIV/0!</v>
      </c>
    </row>
    <row r="9" spans="1:17" ht="15" x14ac:dyDescent="0.25">
      <c r="A9" s="122" t="s">
        <v>90</v>
      </c>
      <c r="B9" s="76">
        <v>0</v>
      </c>
      <c r="C9" s="76" t="s">
        <v>102</v>
      </c>
      <c r="D9" s="87" t="s">
        <v>103</v>
      </c>
      <c r="E9" s="152">
        <v>6.18</v>
      </c>
      <c r="F9" s="152" t="s">
        <v>513</v>
      </c>
      <c r="G9" s="87" t="s">
        <v>84</v>
      </c>
      <c r="H9" s="151">
        <f>VLOOKUP(F9,'Raumgruppen - Leistungen'!$C$2:$F$77,3)</f>
        <v>6</v>
      </c>
      <c r="I9" s="108">
        <v>302</v>
      </c>
      <c r="J9" s="79">
        <f t="shared" si="2"/>
        <v>1866.36</v>
      </c>
      <c r="K9" s="110">
        <f>VLOOKUP(F9,'Raumgruppen - Leistungen'!$C$2:$F$77,4)*$L9</f>
        <v>0</v>
      </c>
      <c r="L9" s="67">
        <v>1</v>
      </c>
      <c r="M9" s="93" t="e">
        <f t="shared" si="4"/>
        <v>#DIV/0!</v>
      </c>
      <c r="N9" s="81" t="e">
        <f t="shared" si="0"/>
        <v>#DIV/0!</v>
      </c>
      <c r="O9" s="82" t="e">
        <f>M9*Stundenverrechnungssatz!$C$44</f>
        <v>#DIV/0!</v>
      </c>
      <c r="P9" s="83" t="e">
        <f t="shared" si="1"/>
        <v>#DIV/0!</v>
      </c>
      <c r="Q9" s="123" t="e">
        <f t="shared" si="3"/>
        <v>#DIV/0!</v>
      </c>
    </row>
    <row r="10" spans="1:17" ht="15" x14ac:dyDescent="0.25">
      <c r="A10" s="122" t="s">
        <v>90</v>
      </c>
      <c r="B10" s="76">
        <v>0</v>
      </c>
      <c r="C10" s="76" t="s">
        <v>104</v>
      </c>
      <c r="D10" s="87" t="s">
        <v>105</v>
      </c>
      <c r="E10" s="152">
        <v>16.23</v>
      </c>
      <c r="F10" s="152" t="s">
        <v>517</v>
      </c>
      <c r="G10" s="87" t="s">
        <v>84</v>
      </c>
      <c r="H10" s="151">
        <f>VLOOKUP(F10,'Raumgruppen - Leistungen'!$C$2:$F$77,3)</f>
        <v>6</v>
      </c>
      <c r="I10" s="108">
        <v>302</v>
      </c>
      <c r="J10" s="79">
        <f t="shared" si="2"/>
        <v>4901.46</v>
      </c>
      <c r="K10" s="110">
        <f>VLOOKUP(F10,'Raumgruppen - Leistungen'!$C$2:$F$77,4)*$L10</f>
        <v>0</v>
      </c>
      <c r="L10" s="67">
        <v>1</v>
      </c>
      <c r="M10" s="93" t="e">
        <f t="shared" si="4"/>
        <v>#DIV/0!</v>
      </c>
      <c r="N10" s="81" t="e">
        <f t="shared" si="0"/>
        <v>#DIV/0!</v>
      </c>
      <c r="O10" s="82" t="e">
        <f>M10*Stundenverrechnungssatz!$C$44</f>
        <v>#DIV/0!</v>
      </c>
      <c r="P10" s="83" t="e">
        <f t="shared" si="1"/>
        <v>#DIV/0!</v>
      </c>
      <c r="Q10" s="123" t="e">
        <f t="shared" si="3"/>
        <v>#DIV/0!</v>
      </c>
    </row>
    <row r="11" spans="1:17" ht="15" x14ac:dyDescent="0.25">
      <c r="A11" s="122" t="s">
        <v>90</v>
      </c>
      <c r="B11" s="76">
        <v>0</v>
      </c>
      <c r="C11" s="76" t="s">
        <v>106</v>
      </c>
      <c r="D11" s="87" t="s">
        <v>86</v>
      </c>
      <c r="E11" s="152">
        <v>31.94</v>
      </c>
      <c r="F11" s="152" t="s">
        <v>425</v>
      </c>
      <c r="G11" s="87" t="s">
        <v>93</v>
      </c>
      <c r="H11" s="151">
        <f>VLOOKUP(F11,'Raumgruppen - Leistungen'!$C$2:$F$77,3)</f>
        <v>6</v>
      </c>
      <c r="I11" s="108">
        <v>302</v>
      </c>
      <c r="J11" s="79">
        <f t="shared" si="2"/>
        <v>9645.880000000001</v>
      </c>
      <c r="K11" s="110">
        <f>VLOOKUP(F11,'Raumgruppen - Leistungen'!$C$2:$F$77,4)*$L11</f>
        <v>0</v>
      </c>
      <c r="L11" s="67">
        <v>1</v>
      </c>
      <c r="M11" s="93" t="e">
        <f t="shared" si="4"/>
        <v>#DIV/0!</v>
      </c>
      <c r="N11" s="81" t="e">
        <f t="shared" si="0"/>
        <v>#DIV/0!</v>
      </c>
      <c r="O11" s="82" t="e">
        <f>M11*Stundenverrechnungssatz!$C$44</f>
        <v>#DIV/0!</v>
      </c>
      <c r="P11" s="83" t="e">
        <f t="shared" si="1"/>
        <v>#DIV/0!</v>
      </c>
      <c r="Q11" s="123" t="e">
        <f t="shared" si="3"/>
        <v>#DIV/0!</v>
      </c>
    </row>
    <row r="12" spans="1:17" ht="15" x14ac:dyDescent="0.25">
      <c r="A12" s="122" t="s">
        <v>90</v>
      </c>
      <c r="B12" s="76">
        <v>0</v>
      </c>
      <c r="C12" s="76" t="s">
        <v>107</v>
      </c>
      <c r="D12" s="87" t="s">
        <v>108</v>
      </c>
      <c r="E12" s="152">
        <v>23.37</v>
      </c>
      <c r="F12" s="152" t="s">
        <v>425</v>
      </c>
      <c r="G12" s="87" t="s">
        <v>93</v>
      </c>
      <c r="H12" s="151">
        <f>VLOOKUP(F12,'Raumgruppen - Leistungen'!$C$2:$F$77,3)</f>
        <v>6</v>
      </c>
      <c r="I12" s="108">
        <v>302</v>
      </c>
      <c r="J12" s="79">
        <f t="shared" si="2"/>
        <v>7057.7400000000007</v>
      </c>
      <c r="K12" s="110">
        <f>VLOOKUP(F12,'Raumgruppen - Leistungen'!$C$2:$F$77,4)*$L12</f>
        <v>0</v>
      </c>
      <c r="L12" s="67">
        <v>1</v>
      </c>
      <c r="M12" s="93" t="e">
        <f t="shared" si="4"/>
        <v>#DIV/0!</v>
      </c>
      <c r="N12" s="81" t="e">
        <f t="shared" si="0"/>
        <v>#DIV/0!</v>
      </c>
      <c r="O12" s="82" t="e">
        <f>M12*Stundenverrechnungssatz!$C$44</f>
        <v>#DIV/0!</v>
      </c>
      <c r="P12" s="83" t="e">
        <f t="shared" si="1"/>
        <v>#DIV/0!</v>
      </c>
      <c r="Q12" s="123" t="e">
        <f t="shared" si="3"/>
        <v>#DIV/0!</v>
      </c>
    </row>
    <row r="13" spans="1:17" ht="15" x14ac:dyDescent="0.25">
      <c r="A13" s="122" t="s">
        <v>90</v>
      </c>
      <c r="B13" s="76">
        <v>0</v>
      </c>
      <c r="C13" s="76" t="s">
        <v>109</v>
      </c>
      <c r="D13" s="87" t="s">
        <v>110</v>
      </c>
      <c r="E13" s="152">
        <v>5.07</v>
      </c>
      <c r="F13" s="152" t="s">
        <v>513</v>
      </c>
      <c r="G13" s="87" t="s">
        <v>84</v>
      </c>
      <c r="H13" s="151">
        <f>VLOOKUP(F13,'Raumgruppen - Leistungen'!$C$2:$F$77,3)</f>
        <v>6</v>
      </c>
      <c r="I13" s="108">
        <v>302</v>
      </c>
      <c r="J13" s="79">
        <f t="shared" si="2"/>
        <v>1531.14</v>
      </c>
      <c r="K13" s="110">
        <f>VLOOKUP(F13,'Raumgruppen - Leistungen'!$C$2:$F$77,4)*$L13</f>
        <v>0</v>
      </c>
      <c r="L13" s="67">
        <v>1</v>
      </c>
      <c r="M13" s="93" t="e">
        <f t="shared" si="4"/>
        <v>#DIV/0!</v>
      </c>
      <c r="N13" s="81" t="e">
        <f t="shared" si="0"/>
        <v>#DIV/0!</v>
      </c>
      <c r="O13" s="82" t="e">
        <f>M13*Stundenverrechnungssatz!$C$44</f>
        <v>#DIV/0!</v>
      </c>
      <c r="P13" s="83" t="e">
        <f t="shared" si="1"/>
        <v>#DIV/0!</v>
      </c>
      <c r="Q13" s="123" t="e">
        <f t="shared" si="3"/>
        <v>#DIV/0!</v>
      </c>
    </row>
    <row r="14" spans="1:17" ht="15" x14ac:dyDescent="0.25">
      <c r="A14" s="122" t="s">
        <v>90</v>
      </c>
      <c r="B14" s="76">
        <v>0</v>
      </c>
      <c r="C14" s="76" t="s">
        <v>111</v>
      </c>
      <c r="D14" s="87" t="s">
        <v>112</v>
      </c>
      <c r="E14" s="152">
        <v>9.89</v>
      </c>
      <c r="F14" s="152" t="s">
        <v>517</v>
      </c>
      <c r="G14" s="87" t="s">
        <v>84</v>
      </c>
      <c r="H14" s="151">
        <f>VLOOKUP(F14,'Raumgruppen - Leistungen'!$C$2:$F$77,3)</f>
        <v>6</v>
      </c>
      <c r="I14" s="108">
        <v>302</v>
      </c>
      <c r="J14" s="79">
        <f t="shared" si="2"/>
        <v>2986.78</v>
      </c>
      <c r="K14" s="110">
        <f>VLOOKUP(F14,'Raumgruppen - Leistungen'!$C$2:$F$77,4)*$L14</f>
        <v>0</v>
      </c>
      <c r="L14" s="67">
        <v>1</v>
      </c>
      <c r="M14" s="93" t="e">
        <f t="shared" si="4"/>
        <v>#DIV/0!</v>
      </c>
      <c r="N14" s="81" t="e">
        <f t="shared" si="0"/>
        <v>#DIV/0!</v>
      </c>
      <c r="O14" s="82" t="e">
        <f>M14*Stundenverrechnungssatz!$C$44</f>
        <v>#DIV/0!</v>
      </c>
      <c r="P14" s="83" t="e">
        <f t="shared" si="1"/>
        <v>#DIV/0!</v>
      </c>
      <c r="Q14" s="123" t="e">
        <f t="shared" si="3"/>
        <v>#DIV/0!</v>
      </c>
    </row>
    <row r="15" spans="1:17" ht="15" x14ac:dyDescent="0.25">
      <c r="A15" s="122" t="s">
        <v>90</v>
      </c>
      <c r="B15" s="76">
        <v>0</v>
      </c>
      <c r="C15" s="76" t="s">
        <v>113</v>
      </c>
      <c r="D15" s="87" t="s">
        <v>114</v>
      </c>
      <c r="E15" s="152">
        <v>29.01</v>
      </c>
      <c r="F15" s="152" t="s">
        <v>527</v>
      </c>
      <c r="G15" s="87" t="s">
        <v>101</v>
      </c>
      <c r="H15" s="151">
        <f>VLOOKUP(F15,'Raumgruppen - Leistungen'!$C$2:$F$77,3)</f>
        <v>6</v>
      </c>
      <c r="I15" s="108">
        <v>302</v>
      </c>
      <c r="J15" s="79">
        <f t="shared" si="2"/>
        <v>8761.02</v>
      </c>
      <c r="K15" s="110">
        <f>VLOOKUP(F15,'Raumgruppen - Leistungen'!$C$2:$F$77,4)*$L15</f>
        <v>0</v>
      </c>
      <c r="L15" s="67">
        <v>1</v>
      </c>
      <c r="M15" s="93" t="e">
        <f t="shared" si="4"/>
        <v>#DIV/0!</v>
      </c>
      <c r="N15" s="81" t="e">
        <f t="shared" si="0"/>
        <v>#DIV/0!</v>
      </c>
      <c r="O15" s="82" t="e">
        <f>M15*Stundenverrechnungssatz!$C$44</f>
        <v>#DIV/0!</v>
      </c>
      <c r="P15" s="83" t="e">
        <f t="shared" si="1"/>
        <v>#DIV/0!</v>
      </c>
      <c r="Q15" s="123" t="e">
        <f t="shared" si="3"/>
        <v>#DIV/0!</v>
      </c>
    </row>
    <row r="16" spans="1:17" ht="15" x14ac:dyDescent="0.25">
      <c r="A16" s="122" t="s">
        <v>90</v>
      </c>
      <c r="B16" s="76">
        <v>0</v>
      </c>
      <c r="C16" s="76" t="s">
        <v>115</v>
      </c>
      <c r="D16" s="87" t="s">
        <v>116</v>
      </c>
      <c r="E16" s="152">
        <v>24.36</v>
      </c>
      <c r="F16" s="152" t="s">
        <v>527</v>
      </c>
      <c r="G16" s="87" t="s">
        <v>93</v>
      </c>
      <c r="H16" s="151">
        <f>VLOOKUP(F16,'Raumgruppen - Leistungen'!$C$2:$F$77,3)</f>
        <v>6</v>
      </c>
      <c r="I16" s="108">
        <v>302</v>
      </c>
      <c r="J16" s="79">
        <f t="shared" si="2"/>
        <v>7356.72</v>
      </c>
      <c r="K16" s="110">
        <f>VLOOKUP(F16,'Raumgruppen - Leistungen'!$C$2:$F$77,4)*$L16</f>
        <v>0</v>
      </c>
      <c r="L16" s="67">
        <v>1</v>
      </c>
      <c r="M16" s="93" t="e">
        <f t="shared" si="4"/>
        <v>#DIV/0!</v>
      </c>
      <c r="N16" s="81" t="e">
        <f t="shared" si="0"/>
        <v>#DIV/0!</v>
      </c>
      <c r="O16" s="82" t="e">
        <f>M16*Stundenverrechnungssatz!$C$44</f>
        <v>#DIV/0!</v>
      </c>
      <c r="P16" s="83" t="e">
        <f t="shared" si="1"/>
        <v>#DIV/0!</v>
      </c>
      <c r="Q16" s="123" t="e">
        <f t="shared" si="3"/>
        <v>#DIV/0!</v>
      </c>
    </row>
    <row r="17" spans="1:17" ht="15" x14ac:dyDescent="0.25">
      <c r="A17" s="122" t="s">
        <v>90</v>
      </c>
      <c r="B17" s="76">
        <v>0</v>
      </c>
      <c r="C17" s="76" t="s">
        <v>118</v>
      </c>
      <c r="D17" s="87" t="s">
        <v>103</v>
      </c>
      <c r="E17" s="152">
        <v>10.68</v>
      </c>
      <c r="F17" s="152" t="s">
        <v>513</v>
      </c>
      <c r="G17" s="87" t="s">
        <v>84</v>
      </c>
      <c r="H17" s="151">
        <f>VLOOKUP(F17,'Raumgruppen - Leistungen'!$C$2:$F$77,3)</f>
        <v>6</v>
      </c>
      <c r="I17" s="108">
        <v>302</v>
      </c>
      <c r="J17" s="79">
        <f t="shared" si="2"/>
        <v>3225.36</v>
      </c>
      <c r="K17" s="110">
        <f>VLOOKUP(F17,'Raumgruppen - Leistungen'!$C$2:$F$77,4)*$L17</f>
        <v>0</v>
      </c>
      <c r="L17" s="67">
        <v>1</v>
      </c>
      <c r="M17" s="93" t="e">
        <f t="shared" si="4"/>
        <v>#DIV/0!</v>
      </c>
      <c r="N17" s="81" t="e">
        <f t="shared" si="0"/>
        <v>#DIV/0!</v>
      </c>
      <c r="O17" s="82" t="e">
        <f>M17*Stundenverrechnungssatz!$C$44</f>
        <v>#DIV/0!</v>
      </c>
      <c r="P17" s="83" t="e">
        <f t="shared" si="1"/>
        <v>#DIV/0!</v>
      </c>
      <c r="Q17" s="123" t="e">
        <f t="shared" si="3"/>
        <v>#DIV/0!</v>
      </c>
    </row>
    <row r="18" spans="1:17" ht="15" x14ac:dyDescent="0.25">
      <c r="A18" s="122" t="s">
        <v>90</v>
      </c>
      <c r="B18" s="76">
        <v>0</v>
      </c>
      <c r="C18" s="76" t="s">
        <v>119</v>
      </c>
      <c r="D18" s="87" t="s">
        <v>110</v>
      </c>
      <c r="E18" s="152">
        <v>11.86</v>
      </c>
      <c r="F18" s="152" t="s">
        <v>513</v>
      </c>
      <c r="G18" s="87" t="s">
        <v>84</v>
      </c>
      <c r="H18" s="151">
        <f>VLOOKUP(F18,'Raumgruppen - Leistungen'!$C$2:$F$77,3)</f>
        <v>6</v>
      </c>
      <c r="I18" s="108">
        <v>302</v>
      </c>
      <c r="J18" s="79">
        <f t="shared" si="2"/>
        <v>3581.72</v>
      </c>
      <c r="K18" s="110">
        <f>VLOOKUP(F18,'Raumgruppen - Leistungen'!$C$2:$F$77,4)*$L18</f>
        <v>0</v>
      </c>
      <c r="L18" s="67">
        <v>1</v>
      </c>
      <c r="M18" s="93" t="e">
        <f t="shared" si="4"/>
        <v>#DIV/0!</v>
      </c>
      <c r="N18" s="81" t="e">
        <f t="shared" si="0"/>
        <v>#DIV/0!</v>
      </c>
      <c r="O18" s="82" t="e">
        <f>M18*Stundenverrechnungssatz!$C$44</f>
        <v>#DIV/0!</v>
      </c>
      <c r="P18" s="83" t="e">
        <f t="shared" si="1"/>
        <v>#DIV/0!</v>
      </c>
      <c r="Q18" s="123" t="e">
        <f t="shared" si="3"/>
        <v>#DIV/0!</v>
      </c>
    </row>
    <row r="19" spans="1:17" ht="15" x14ac:dyDescent="0.25">
      <c r="A19" s="122" t="s">
        <v>90</v>
      </c>
      <c r="B19" s="76">
        <v>0</v>
      </c>
      <c r="C19" s="76" t="s">
        <v>106</v>
      </c>
      <c r="D19" s="87" t="s">
        <v>86</v>
      </c>
      <c r="E19" s="152">
        <v>33.6</v>
      </c>
      <c r="F19" s="152" t="s">
        <v>425</v>
      </c>
      <c r="G19" s="87" t="s">
        <v>93</v>
      </c>
      <c r="H19" s="151">
        <f>VLOOKUP(F19,'Raumgruppen - Leistungen'!$C$2:$F$77,3)</f>
        <v>6</v>
      </c>
      <c r="I19" s="108">
        <v>302</v>
      </c>
      <c r="J19" s="79">
        <f t="shared" si="2"/>
        <v>10147.200000000001</v>
      </c>
      <c r="K19" s="110">
        <f>VLOOKUP(F19,'Raumgruppen - Leistungen'!$C$2:$F$77,4)*$L19</f>
        <v>0</v>
      </c>
      <c r="L19" s="67">
        <v>1</v>
      </c>
      <c r="M19" s="93" t="e">
        <f t="shared" si="4"/>
        <v>#DIV/0!</v>
      </c>
      <c r="N19" s="81" t="e">
        <f t="shared" si="0"/>
        <v>#DIV/0!</v>
      </c>
      <c r="O19" s="82" t="e">
        <f>M19*Stundenverrechnungssatz!$C$44</f>
        <v>#DIV/0!</v>
      </c>
      <c r="P19" s="83" t="e">
        <f t="shared" si="1"/>
        <v>#DIV/0!</v>
      </c>
      <c r="Q19" s="123" t="e">
        <f t="shared" si="3"/>
        <v>#DIV/0!</v>
      </c>
    </row>
    <row r="20" spans="1:17" ht="15" x14ac:dyDescent="0.25">
      <c r="A20" s="122" t="s">
        <v>90</v>
      </c>
      <c r="B20" s="76">
        <v>0</v>
      </c>
      <c r="C20" s="76" t="s">
        <v>120</v>
      </c>
      <c r="D20" s="87" t="s">
        <v>121</v>
      </c>
      <c r="E20" s="152">
        <v>15.45</v>
      </c>
      <c r="F20" s="152" t="s">
        <v>425</v>
      </c>
      <c r="G20" s="87" t="s">
        <v>93</v>
      </c>
      <c r="H20" s="151">
        <f>VLOOKUP(F20,'Raumgruppen - Leistungen'!$C$2:$F$77,3)</f>
        <v>6</v>
      </c>
      <c r="I20" s="108">
        <v>302</v>
      </c>
      <c r="J20" s="79">
        <f t="shared" si="2"/>
        <v>4665.8999999999996</v>
      </c>
      <c r="K20" s="110">
        <f>VLOOKUP(F20,'Raumgruppen - Leistungen'!$C$2:$F$77,4)*$L20</f>
        <v>0</v>
      </c>
      <c r="L20" s="67">
        <v>1</v>
      </c>
      <c r="M20" s="93" t="e">
        <f t="shared" si="4"/>
        <v>#DIV/0!</v>
      </c>
      <c r="N20" s="81" t="e">
        <f t="shared" si="0"/>
        <v>#DIV/0!</v>
      </c>
      <c r="O20" s="82" t="e">
        <f>M20*Stundenverrechnungssatz!$C$44</f>
        <v>#DIV/0!</v>
      </c>
      <c r="P20" s="83" t="e">
        <f t="shared" si="1"/>
        <v>#DIV/0!</v>
      </c>
      <c r="Q20" s="123" t="e">
        <f t="shared" si="3"/>
        <v>#DIV/0!</v>
      </c>
    </row>
    <row r="21" spans="1:17" ht="15" x14ac:dyDescent="0.25">
      <c r="A21" s="122" t="s">
        <v>90</v>
      </c>
      <c r="B21" s="76">
        <v>0</v>
      </c>
      <c r="C21" s="76" t="s">
        <v>122</v>
      </c>
      <c r="D21" s="87" t="s">
        <v>123</v>
      </c>
      <c r="E21" s="152">
        <v>22.52</v>
      </c>
      <c r="F21" s="152" t="s">
        <v>137</v>
      </c>
      <c r="G21" s="152" t="s">
        <v>98</v>
      </c>
      <c r="H21" s="151">
        <f>VLOOKUP(F21,'Raumgruppen - Leistungen'!$C$2:$F$77,3)</f>
        <v>1</v>
      </c>
      <c r="I21" s="78">
        <v>52</v>
      </c>
      <c r="J21" s="79">
        <f t="shared" si="2"/>
        <v>1171.04</v>
      </c>
      <c r="K21" s="110">
        <f>VLOOKUP(F21,'Raumgruppen - Leistungen'!$C$2:$F$77,4)*$L21</f>
        <v>0</v>
      </c>
      <c r="L21" s="67">
        <v>1</v>
      </c>
      <c r="M21" s="93" t="e">
        <f t="shared" si="4"/>
        <v>#DIV/0!</v>
      </c>
      <c r="N21" s="81" t="e">
        <f t="shared" si="0"/>
        <v>#DIV/0!</v>
      </c>
      <c r="O21" s="82" t="e">
        <f>M21*Stundenverrechnungssatz!$C$44</f>
        <v>#DIV/0!</v>
      </c>
      <c r="P21" s="83" t="e">
        <f t="shared" si="1"/>
        <v>#DIV/0!</v>
      </c>
      <c r="Q21" s="123" t="e">
        <f t="shared" si="3"/>
        <v>#DIV/0!</v>
      </c>
    </row>
    <row r="22" spans="1:17" ht="15" x14ac:dyDescent="0.25">
      <c r="A22" s="122" t="s">
        <v>90</v>
      </c>
      <c r="B22" s="76">
        <v>0</v>
      </c>
      <c r="C22" s="76" t="s">
        <v>124</v>
      </c>
      <c r="D22" s="87" t="s">
        <v>125</v>
      </c>
      <c r="E22" s="152">
        <v>38.380000000000003</v>
      </c>
      <c r="F22" s="152" t="s">
        <v>137</v>
      </c>
      <c r="G22" s="152" t="s">
        <v>98</v>
      </c>
      <c r="H22" s="151">
        <f>VLOOKUP(F22,'Raumgruppen - Leistungen'!$C$2:$F$77,3)</f>
        <v>1</v>
      </c>
      <c r="I22" s="78">
        <v>52</v>
      </c>
      <c r="J22" s="79">
        <f t="shared" si="2"/>
        <v>1995.7600000000002</v>
      </c>
      <c r="K22" s="110">
        <f>VLOOKUP(F22,'Raumgruppen - Leistungen'!$C$2:$F$77,4)*$L22</f>
        <v>0</v>
      </c>
      <c r="L22" s="67">
        <v>1</v>
      </c>
      <c r="M22" s="93" t="e">
        <f t="shared" si="4"/>
        <v>#DIV/0!</v>
      </c>
      <c r="N22" s="81" t="e">
        <f t="shared" si="0"/>
        <v>#DIV/0!</v>
      </c>
      <c r="O22" s="82" t="e">
        <f>M22*Stundenverrechnungssatz!$C$44</f>
        <v>#DIV/0!</v>
      </c>
      <c r="P22" s="83" t="e">
        <f t="shared" si="1"/>
        <v>#DIV/0!</v>
      </c>
      <c r="Q22" s="123" t="e">
        <f t="shared" si="3"/>
        <v>#DIV/0!</v>
      </c>
    </row>
    <row r="23" spans="1:17" ht="15" x14ac:dyDescent="0.25">
      <c r="A23" s="122" t="s">
        <v>90</v>
      </c>
      <c r="B23" s="76">
        <v>0</v>
      </c>
      <c r="C23" s="76" t="s">
        <v>120</v>
      </c>
      <c r="D23" s="87" t="s">
        <v>92</v>
      </c>
      <c r="E23" s="152">
        <v>69.45</v>
      </c>
      <c r="F23" s="152" t="s">
        <v>425</v>
      </c>
      <c r="G23" s="87" t="s">
        <v>93</v>
      </c>
      <c r="H23" s="151">
        <f>VLOOKUP(F23,'Raumgruppen - Leistungen'!$C$2:$F$77,3)</f>
        <v>6</v>
      </c>
      <c r="I23" s="108">
        <v>302</v>
      </c>
      <c r="J23" s="79">
        <f t="shared" si="2"/>
        <v>20973.9</v>
      </c>
      <c r="K23" s="110">
        <f>VLOOKUP(F23,'Raumgruppen - Leistungen'!$C$2:$F$77,4)*$L23</f>
        <v>0</v>
      </c>
      <c r="L23" s="67">
        <v>1</v>
      </c>
      <c r="M23" s="93" t="e">
        <f t="shared" si="4"/>
        <v>#DIV/0!</v>
      </c>
      <c r="N23" s="81" t="e">
        <f t="shared" si="0"/>
        <v>#DIV/0!</v>
      </c>
      <c r="O23" s="82" t="e">
        <f>M23*Stundenverrechnungssatz!$C$44</f>
        <v>#DIV/0!</v>
      </c>
      <c r="P23" s="83" t="e">
        <f t="shared" si="1"/>
        <v>#DIV/0!</v>
      </c>
      <c r="Q23" s="123" t="e">
        <f t="shared" si="3"/>
        <v>#DIV/0!</v>
      </c>
    </row>
    <row r="24" spans="1:17" ht="15" x14ac:dyDescent="0.25">
      <c r="A24" s="122" t="s">
        <v>90</v>
      </c>
      <c r="B24" s="76">
        <v>0</v>
      </c>
      <c r="C24" s="76" t="s">
        <v>128</v>
      </c>
      <c r="D24" s="87" t="s">
        <v>129</v>
      </c>
      <c r="E24" s="152">
        <v>24.8</v>
      </c>
      <c r="F24" s="152" t="s">
        <v>337</v>
      </c>
      <c r="G24" s="87" t="s">
        <v>93</v>
      </c>
      <c r="H24" s="151">
        <f>VLOOKUP(F24,'Raumgruppen - Leistungen'!$C$2:$F$77,3)</f>
        <v>5</v>
      </c>
      <c r="I24" s="78">
        <v>250</v>
      </c>
      <c r="J24" s="79">
        <f t="shared" si="2"/>
        <v>6200</v>
      </c>
      <c r="K24" s="110">
        <f>VLOOKUP(F24,'Raumgruppen - Leistungen'!$C$2:$F$77,4)*$L24</f>
        <v>0</v>
      </c>
      <c r="L24" s="67">
        <v>1</v>
      </c>
      <c r="M24" s="93" t="e">
        <f t="shared" si="4"/>
        <v>#DIV/0!</v>
      </c>
      <c r="N24" s="81" t="e">
        <f t="shared" si="0"/>
        <v>#DIV/0!</v>
      </c>
      <c r="O24" s="82" t="e">
        <f>M24*Stundenverrechnungssatz!$C$44</f>
        <v>#DIV/0!</v>
      </c>
      <c r="P24" s="83" t="e">
        <f t="shared" si="1"/>
        <v>#DIV/0!</v>
      </c>
      <c r="Q24" s="123" t="e">
        <f t="shared" si="3"/>
        <v>#DIV/0!</v>
      </c>
    </row>
    <row r="25" spans="1:17" ht="15" x14ac:dyDescent="0.25">
      <c r="A25" s="122" t="s">
        <v>90</v>
      </c>
      <c r="B25" s="76">
        <v>0</v>
      </c>
      <c r="C25" s="76" t="s">
        <v>130</v>
      </c>
      <c r="D25" s="87" t="s">
        <v>131</v>
      </c>
      <c r="E25" s="152">
        <v>23.65</v>
      </c>
      <c r="F25" s="152" t="s">
        <v>137</v>
      </c>
      <c r="G25" s="152" t="s">
        <v>98</v>
      </c>
      <c r="H25" s="151">
        <f>VLOOKUP(F25,'Raumgruppen - Leistungen'!$C$2:$F$77,3)</f>
        <v>1</v>
      </c>
      <c r="I25" s="78">
        <v>52</v>
      </c>
      <c r="J25" s="79">
        <f t="shared" si="2"/>
        <v>1229.8</v>
      </c>
      <c r="K25" s="110">
        <f>VLOOKUP(F25,'Raumgruppen - Leistungen'!$C$2:$F$77,4)*$L25</f>
        <v>0</v>
      </c>
      <c r="L25" s="67">
        <v>1</v>
      </c>
      <c r="M25" s="93" t="e">
        <f t="shared" si="4"/>
        <v>#DIV/0!</v>
      </c>
      <c r="N25" s="81" t="e">
        <f t="shared" si="0"/>
        <v>#DIV/0!</v>
      </c>
      <c r="O25" s="82" t="e">
        <f>M25*Stundenverrechnungssatz!$C$44</f>
        <v>#DIV/0!</v>
      </c>
      <c r="P25" s="83" t="e">
        <f t="shared" si="1"/>
        <v>#DIV/0!</v>
      </c>
      <c r="Q25" s="123" t="e">
        <f t="shared" si="3"/>
        <v>#DIV/0!</v>
      </c>
    </row>
    <row r="26" spans="1:17" ht="15" x14ac:dyDescent="0.25">
      <c r="A26" s="122" t="s">
        <v>90</v>
      </c>
      <c r="B26" s="76">
        <v>0</v>
      </c>
      <c r="C26" s="76" t="s">
        <v>120</v>
      </c>
      <c r="D26" s="87" t="s">
        <v>86</v>
      </c>
      <c r="E26" s="152">
        <v>16.32</v>
      </c>
      <c r="F26" s="152" t="s">
        <v>425</v>
      </c>
      <c r="G26" s="87" t="s">
        <v>93</v>
      </c>
      <c r="H26" s="151">
        <f>VLOOKUP(F26,'Raumgruppen - Leistungen'!$C$2:$F$77,3)</f>
        <v>6</v>
      </c>
      <c r="I26" s="108">
        <v>302</v>
      </c>
      <c r="J26" s="79">
        <f t="shared" si="2"/>
        <v>4928.6400000000003</v>
      </c>
      <c r="K26" s="110">
        <f>VLOOKUP(F26,'Raumgruppen - Leistungen'!$C$2:$F$77,4)*$L26</f>
        <v>0</v>
      </c>
      <c r="L26" s="67">
        <v>1</v>
      </c>
      <c r="M26" s="93" t="e">
        <f t="shared" si="4"/>
        <v>#DIV/0!</v>
      </c>
      <c r="N26" s="81" t="e">
        <f t="shared" si="0"/>
        <v>#DIV/0!</v>
      </c>
      <c r="O26" s="82" t="e">
        <f>M26*Stundenverrechnungssatz!$C$44</f>
        <v>#DIV/0!</v>
      </c>
      <c r="P26" s="83" t="e">
        <f t="shared" si="1"/>
        <v>#DIV/0!</v>
      </c>
      <c r="Q26" s="123" t="e">
        <f t="shared" si="3"/>
        <v>#DIV/0!</v>
      </c>
    </row>
    <row r="27" spans="1:17" ht="15" x14ac:dyDescent="0.25">
      <c r="A27" s="122" t="s">
        <v>90</v>
      </c>
      <c r="B27" s="76">
        <v>0</v>
      </c>
      <c r="C27" s="76" t="s">
        <v>133</v>
      </c>
      <c r="D27" s="87" t="s">
        <v>85</v>
      </c>
      <c r="E27" s="152">
        <v>20.75</v>
      </c>
      <c r="F27" s="152" t="s">
        <v>425</v>
      </c>
      <c r="G27" s="87" t="s">
        <v>93</v>
      </c>
      <c r="H27" s="151">
        <f>VLOOKUP(F27,'Raumgruppen - Leistungen'!$C$2:$F$77,3)</f>
        <v>6</v>
      </c>
      <c r="I27" s="108">
        <v>302</v>
      </c>
      <c r="J27" s="79">
        <f t="shared" si="2"/>
        <v>6266.5</v>
      </c>
      <c r="K27" s="110">
        <f>VLOOKUP(F27,'Raumgruppen - Leistungen'!$C$2:$F$77,4)*$L27</f>
        <v>0</v>
      </c>
      <c r="L27" s="67">
        <v>1</v>
      </c>
      <c r="M27" s="93" t="e">
        <f t="shared" si="4"/>
        <v>#DIV/0!</v>
      </c>
      <c r="N27" s="81" t="e">
        <f t="shared" si="0"/>
        <v>#DIV/0!</v>
      </c>
      <c r="O27" s="82" t="e">
        <f>M27*Stundenverrechnungssatz!$C$44</f>
        <v>#DIV/0!</v>
      </c>
      <c r="P27" s="83" t="e">
        <f t="shared" si="1"/>
        <v>#DIV/0!</v>
      </c>
      <c r="Q27" s="123" t="e">
        <f t="shared" si="3"/>
        <v>#DIV/0!</v>
      </c>
    </row>
    <row r="28" spans="1:17" ht="15" x14ac:dyDescent="0.25">
      <c r="A28" s="122" t="s">
        <v>90</v>
      </c>
      <c r="B28" s="76">
        <v>0</v>
      </c>
      <c r="C28" s="76" t="s">
        <v>134</v>
      </c>
      <c r="D28" s="87" t="s">
        <v>135</v>
      </c>
      <c r="E28" s="152">
        <v>5.78</v>
      </c>
      <c r="F28" s="152" t="s">
        <v>137</v>
      </c>
      <c r="G28" s="87" t="s">
        <v>126</v>
      </c>
      <c r="H28" s="151">
        <f>VLOOKUP(F28,'Raumgruppen - Leistungen'!$C$2:$F$77,3)</f>
        <v>1</v>
      </c>
      <c r="I28" s="78">
        <v>52</v>
      </c>
      <c r="J28" s="79">
        <f t="shared" si="2"/>
        <v>300.56</v>
      </c>
      <c r="K28" s="110">
        <f>VLOOKUP(F28,'Raumgruppen - Leistungen'!$C$2:$F$77,4)*$L28</f>
        <v>0</v>
      </c>
      <c r="L28" s="67">
        <v>1</v>
      </c>
      <c r="M28" s="93" t="e">
        <f t="shared" si="4"/>
        <v>#DIV/0!</v>
      </c>
      <c r="N28" s="81" t="e">
        <f t="shared" si="0"/>
        <v>#DIV/0!</v>
      </c>
      <c r="O28" s="82" t="e">
        <f>M28*Stundenverrechnungssatz!$C$44</f>
        <v>#DIV/0!</v>
      </c>
      <c r="P28" s="83" t="e">
        <f t="shared" si="1"/>
        <v>#DIV/0!</v>
      </c>
      <c r="Q28" s="123" t="e">
        <f t="shared" si="3"/>
        <v>#DIV/0!</v>
      </c>
    </row>
    <row r="29" spans="1:17" ht="15" x14ac:dyDescent="0.25">
      <c r="A29" s="122" t="s">
        <v>90</v>
      </c>
      <c r="B29" s="76">
        <v>0</v>
      </c>
      <c r="C29" s="76" t="s">
        <v>136</v>
      </c>
      <c r="D29" s="87" t="s">
        <v>108</v>
      </c>
      <c r="E29" s="152">
        <v>22.93</v>
      </c>
      <c r="F29" s="152" t="s">
        <v>337</v>
      </c>
      <c r="G29" s="87" t="s">
        <v>93</v>
      </c>
      <c r="H29" s="151">
        <f>VLOOKUP(F29,'Raumgruppen - Leistungen'!$C$2:$F$77,3)</f>
        <v>5</v>
      </c>
      <c r="I29" s="78">
        <v>250</v>
      </c>
      <c r="J29" s="79">
        <f t="shared" si="2"/>
        <v>5732.5</v>
      </c>
      <c r="K29" s="110">
        <f>VLOOKUP(F29,'Raumgruppen - Leistungen'!$C$2:$F$77,4)*$L29</f>
        <v>0</v>
      </c>
      <c r="L29" s="67">
        <v>1</v>
      </c>
      <c r="M29" s="93" t="e">
        <f t="shared" si="4"/>
        <v>#DIV/0!</v>
      </c>
      <c r="N29" s="81" t="e">
        <f t="shared" si="0"/>
        <v>#DIV/0!</v>
      </c>
      <c r="O29" s="82" t="e">
        <f>M29*Stundenverrechnungssatz!$C$44</f>
        <v>#DIV/0!</v>
      </c>
      <c r="P29" s="83" t="e">
        <f t="shared" si="1"/>
        <v>#DIV/0!</v>
      </c>
      <c r="Q29" s="123" t="e">
        <f t="shared" si="3"/>
        <v>#DIV/0!</v>
      </c>
    </row>
    <row r="30" spans="1:17" ht="15" x14ac:dyDescent="0.25">
      <c r="A30" s="122" t="s">
        <v>90</v>
      </c>
      <c r="B30" s="76" t="s">
        <v>137</v>
      </c>
      <c r="C30" s="76" t="s">
        <v>138</v>
      </c>
      <c r="D30" s="87" t="s">
        <v>108</v>
      </c>
      <c r="E30" s="152">
        <v>23.37</v>
      </c>
      <c r="F30" s="152" t="s">
        <v>337</v>
      </c>
      <c r="G30" s="87" t="s">
        <v>93</v>
      </c>
      <c r="H30" s="151">
        <f>VLOOKUP(F30,'Raumgruppen - Leistungen'!$C$2:$F$77,3)</f>
        <v>5</v>
      </c>
      <c r="I30" s="78">
        <v>250</v>
      </c>
      <c r="J30" s="79">
        <f t="shared" si="2"/>
        <v>5842.5</v>
      </c>
      <c r="K30" s="110">
        <f>VLOOKUP(F30,'Raumgruppen - Leistungen'!$C$2:$F$77,4)*$L30</f>
        <v>0</v>
      </c>
      <c r="L30" s="67">
        <v>1</v>
      </c>
      <c r="M30" s="93" t="e">
        <f t="shared" si="4"/>
        <v>#DIV/0!</v>
      </c>
      <c r="N30" s="81" t="e">
        <f t="shared" si="0"/>
        <v>#DIV/0!</v>
      </c>
      <c r="O30" s="82" t="e">
        <f>M30*Stundenverrechnungssatz!$C$44</f>
        <v>#DIV/0!</v>
      </c>
      <c r="P30" s="83" t="e">
        <f t="shared" si="1"/>
        <v>#DIV/0!</v>
      </c>
      <c r="Q30" s="123" t="e">
        <f t="shared" si="3"/>
        <v>#DIV/0!</v>
      </c>
    </row>
    <row r="31" spans="1:17" ht="15" x14ac:dyDescent="0.25">
      <c r="A31" s="122" t="s">
        <v>90</v>
      </c>
      <c r="B31" s="76" t="s">
        <v>137</v>
      </c>
      <c r="C31" s="76" t="s">
        <v>140</v>
      </c>
      <c r="D31" s="87" t="s">
        <v>108</v>
      </c>
      <c r="E31" s="152">
        <v>24.8</v>
      </c>
      <c r="F31" s="80" t="s">
        <v>337</v>
      </c>
      <c r="G31" s="87" t="s">
        <v>93</v>
      </c>
      <c r="H31" s="151">
        <f>VLOOKUP(F31,'Raumgruppen - Leistungen'!$C$2:$F$77,3)</f>
        <v>5</v>
      </c>
      <c r="I31" s="78">
        <v>250</v>
      </c>
      <c r="J31" s="79">
        <f t="shared" si="2"/>
        <v>6200</v>
      </c>
      <c r="K31" s="110">
        <f>VLOOKUP(F31,'Raumgruppen - Leistungen'!$C$2:$F$77,4)*$L31</f>
        <v>0</v>
      </c>
      <c r="L31" s="67">
        <v>1</v>
      </c>
      <c r="M31" s="93" t="e">
        <f t="shared" si="4"/>
        <v>#DIV/0!</v>
      </c>
      <c r="N31" s="81" t="e">
        <f t="shared" si="0"/>
        <v>#DIV/0!</v>
      </c>
      <c r="O31" s="82" t="e">
        <f>M31*Stundenverrechnungssatz!$C$44</f>
        <v>#DIV/0!</v>
      </c>
      <c r="P31" s="83" t="e">
        <f t="shared" si="1"/>
        <v>#DIV/0!</v>
      </c>
      <c r="Q31" s="123" t="e">
        <f t="shared" si="3"/>
        <v>#DIV/0!</v>
      </c>
    </row>
    <row r="32" spans="1:17" ht="15" x14ac:dyDescent="0.25">
      <c r="A32" s="122" t="s">
        <v>90</v>
      </c>
      <c r="B32" s="76" t="s">
        <v>137</v>
      </c>
      <c r="C32" s="76" t="s">
        <v>143</v>
      </c>
      <c r="D32" s="87" t="s">
        <v>108</v>
      </c>
      <c r="E32" s="152">
        <v>23.37</v>
      </c>
      <c r="F32" s="80" t="s">
        <v>337</v>
      </c>
      <c r="G32" s="87" t="s">
        <v>93</v>
      </c>
      <c r="H32" s="151">
        <f>VLOOKUP(F32,'Raumgruppen - Leistungen'!$C$2:$F$77,3)</f>
        <v>5</v>
      </c>
      <c r="I32" s="78">
        <v>250</v>
      </c>
      <c r="J32" s="79">
        <f t="shared" si="2"/>
        <v>5842.5</v>
      </c>
      <c r="K32" s="110">
        <f>VLOOKUP(F32,'Raumgruppen - Leistungen'!$C$2:$F$77,4)*$L32</f>
        <v>0</v>
      </c>
      <c r="L32" s="67">
        <v>1</v>
      </c>
      <c r="M32" s="93" t="e">
        <f t="shared" si="4"/>
        <v>#DIV/0!</v>
      </c>
      <c r="N32" s="81" t="e">
        <f t="shared" si="0"/>
        <v>#DIV/0!</v>
      </c>
      <c r="O32" s="82" t="e">
        <f>M32*Stundenverrechnungssatz!$C$44</f>
        <v>#DIV/0!</v>
      </c>
      <c r="P32" s="83" t="e">
        <f t="shared" si="1"/>
        <v>#DIV/0!</v>
      </c>
      <c r="Q32" s="123" t="e">
        <f t="shared" si="3"/>
        <v>#DIV/0!</v>
      </c>
    </row>
    <row r="33" spans="1:17" ht="15" x14ac:dyDescent="0.25">
      <c r="A33" s="124" t="s">
        <v>90</v>
      </c>
      <c r="B33" s="77">
        <v>1</v>
      </c>
      <c r="C33" s="84" t="s">
        <v>145</v>
      </c>
      <c r="D33" s="87" t="s">
        <v>146</v>
      </c>
      <c r="E33" s="87">
        <v>33.67</v>
      </c>
      <c r="F33" s="152" t="s">
        <v>544</v>
      </c>
      <c r="G33" s="152" t="s">
        <v>147</v>
      </c>
      <c r="H33" s="151">
        <f>VLOOKUP(F33,'Raumgruppen - Leistungen'!$C$2:$F$77,3)</f>
        <v>2</v>
      </c>
      <c r="I33" s="78">
        <v>100</v>
      </c>
      <c r="J33" s="79">
        <f t="shared" ref="J33:J91" si="5">E33*I33</f>
        <v>3367</v>
      </c>
      <c r="K33" s="110">
        <f>VLOOKUP(F33,'Raumgruppen - Leistungen'!$C$2:$F$77,4)*$L33</f>
        <v>0</v>
      </c>
      <c r="L33" s="67">
        <v>1</v>
      </c>
      <c r="M33" s="93" t="e">
        <f t="shared" si="4"/>
        <v>#DIV/0!</v>
      </c>
      <c r="N33" s="81" t="e">
        <f t="shared" ref="N33:N90" si="6">M33*H33</f>
        <v>#DIV/0!</v>
      </c>
      <c r="O33" s="82" t="e">
        <f>M33*Stundenverrechnungssatz!$C$44</f>
        <v>#DIV/0!</v>
      </c>
      <c r="P33" s="83" t="e">
        <f t="shared" ref="P33:P90" si="7">I33*O33</f>
        <v>#DIV/0!</v>
      </c>
      <c r="Q33" s="123" t="e">
        <f t="shared" ref="Q33:Q91" si="8">P33/12</f>
        <v>#DIV/0!</v>
      </c>
    </row>
    <row r="34" spans="1:17" ht="15" x14ac:dyDescent="0.25">
      <c r="A34" s="124" t="s">
        <v>90</v>
      </c>
      <c r="B34" s="77">
        <v>1</v>
      </c>
      <c r="C34" s="84" t="s">
        <v>148</v>
      </c>
      <c r="D34" s="87" t="s">
        <v>149</v>
      </c>
      <c r="E34" s="87">
        <v>14.14</v>
      </c>
      <c r="F34" s="152" t="s">
        <v>544</v>
      </c>
      <c r="G34" s="152" t="s">
        <v>147</v>
      </c>
      <c r="H34" s="151">
        <f>VLOOKUP(F34,'Raumgruppen - Leistungen'!$C$2:$F$77,3)</f>
        <v>2</v>
      </c>
      <c r="I34" s="78">
        <v>100</v>
      </c>
      <c r="J34" s="79">
        <f t="shared" si="5"/>
        <v>1414</v>
      </c>
      <c r="K34" s="110">
        <f>VLOOKUP(F34,'Raumgruppen - Leistungen'!$C$2:$F$77,4)*$L34</f>
        <v>0</v>
      </c>
      <c r="L34" s="67">
        <v>1</v>
      </c>
      <c r="M34" s="93" t="e">
        <f t="shared" ref="M34:M92" si="9">E34/K34</f>
        <v>#DIV/0!</v>
      </c>
      <c r="N34" s="81" t="e">
        <f t="shared" si="6"/>
        <v>#DIV/0!</v>
      </c>
      <c r="O34" s="82" t="e">
        <f>M34*Stundenverrechnungssatz!$C$44</f>
        <v>#DIV/0!</v>
      </c>
      <c r="P34" s="83" t="e">
        <f t="shared" si="7"/>
        <v>#DIV/0!</v>
      </c>
      <c r="Q34" s="123" t="e">
        <f t="shared" si="8"/>
        <v>#DIV/0!</v>
      </c>
    </row>
    <row r="35" spans="1:17" ht="15" x14ac:dyDescent="0.25">
      <c r="A35" s="124" t="s">
        <v>90</v>
      </c>
      <c r="B35" s="77">
        <v>1</v>
      </c>
      <c r="C35" s="84" t="s">
        <v>150</v>
      </c>
      <c r="D35" s="87" t="s">
        <v>151</v>
      </c>
      <c r="E35" s="87">
        <v>17.73</v>
      </c>
      <c r="F35" s="152" t="s">
        <v>544</v>
      </c>
      <c r="G35" s="152" t="s">
        <v>147</v>
      </c>
      <c r="H35" s="151">
        <f>VLOOKUP(F35,'Raumgruppen - Leistungen'!$C$2:$F$77,3)</f>
        <v>2</v>
      </c>
      <c r="I35" s="78">
        <v>100</v>
      </c>
      <c r="J35" s="79">
        <f t="shared" si="5"/>
        <v>1773</v>
      </c>
      <c r="K35" s="110">
        <f>VLOOKUP(F35,'Raumgruppen - Leistungen'!$C$2:$F$77,4)*$L35</f>
        <v>0</v>
      </c>
      <c r="L35" s="67">
        <v>1</v>
      </c>
      <c r="M35" s="93" t="e">
        <f t="shared" si="9"/>
        <v>#DIV/0!</v>
      </c>
      <c r="N35" s="81" t="e">
        <f t="shared" si="6"/>
        <v>#DIV/0!</v>
      </c>
      <c r="O35" s="82" t="e">
        <f>M35*Stundenverrechnungssatz!$C$44</f>
        <v>#DIV/0!</v>
      </c>
      <c r="P35" s="83" t="e">
        <f t="shared" si="7"/>
        <v>#DIV/0!</v>
      </c>
      <c r="Q35" s="123" t="e">
        <f t="shared" si="8"/>
        <v>#DIV/0!</v>
      </c>
    </row>
    <row r="36" spans="1:17" ht="15" x14ac:dyDescent="0.25">
      <c r="A36" s="124" t="s">
        <v>90</v>
      </c>
      <c r="B36" s="77">
        <v>1</v>
      </c>
      <c r="C36" s="84" t="s">
        <v>152</v>
      </c>
      <c r="D36" s="87" t="s">
        <v>153</v>
      </c>
      <c r="E36" s="87">
        <v>22.51</v>
      </c>
      <c r="F36" s="152" t="s">
        <v>544</v>
      </c>
      <c r="G36" s="152" t="s">
        <v>147</v>
      </c>
      <c r="H36" s="151">
        <f>VLOOKUP(F36,'Raumgruppen - Leistungen'!$C$2:$F$77,3)</f>
        <v>2</v>
      </c>
      <c r="I36" s="78">
        <v>100</v>
      </c>
      <c r="J36" s="79">
        <f t="shared" si="5"/>
        <v>2251</v>
      </c>
      <c r="K36" s="110">
        <f>VLOOKUP(F36,'Raumgruppen - Leistungen'!$C$2:$F$77,4)*$L36</f>
        <v>0</v>
      </c>
      <c r="L36" s="67">
        <v>1</v>
      </c>
      <c r="M36" s="93" t="e">
        <f t="shared" si="9"/>
        <v>#DIV/0!</v>
      </c>
      <c r="N36" s="81" t="e">
        <f t="shared" si="6"/>
        <v>#DIV/0!</v>
      </c>
      <c r="O36" s="82" t="e">
        <f>M36*Stundenverrechnungssatz!$C$44</f>
        <v>#DIV/0!</v>
      </c>
      <c r="P36" s="83" t="e">
        <f t="shared" si="7"/>
        <v>#DIV/0!</v>
      </c>
      <c r="Q36" s="123" t="e">
        <f t="shared" si="8"/>
        <v>#DIV/0!</v>
      </c>
    </row>
    <row r="37" spans="1:17" ht="15" x14ac:dyDescent="0.25">
      <c r="A37" s="124" t="s">
        <v>90</v>
      </c>
      <c r="B37" s="77">
        <v>1</v>
      </c>
      <c r="C37" s="84" t="s">
        <v>154</v>
      </c>
      <c r="D37" s="87" t="s">
        <v>155</v>
      </c>
      <c r="E37" s="87">
        <v>22.05</v>
      </c>
      <c r="F37" s="152" t="s">
        <v>544</v>
      </c>
      <c r="G37" s="152" t="s">
        <v>147</v>
      </c>
      <c r="H37" s="151">
        <f>VLOOKUP(F37,'Raumgruppen - Leistungen'!$C$2:$F$77,3)</f>
        <v>2</v>
      </c>
      <c r="I37" s="78">
        <v>100</v>
      </c>
      <c r="J37" s="79">
        <f t="shared" si="5"/>
        <v>2205</v>
      </c>
      <c r="K37" s="110">
        <f>VLOOKUP(F37,'Raumgruppen - Leistungen'!$C$2:$F$77,4)*$L37</f>
        <v>0</v>
      </c>
      <c r="L37" s="67">
        <v>1</v>
      </c>
      <c r="M37" s="93" t="e">
        <f t="shared" si="9"/>
        <v>#DIV/0!</v>
      </c>
      <c r="N37" s="81" t="e">
        <f t="shared" si="6"/>
        <v>#DIV/0!</v>
      </c>
      <c r="O37" s="82" t="e">
        <f>M37*Stundenverrechnungssatz!$C$44</f>
        <v>#DIV/0!</v>
      </c>
      <c r="P37" s="83" t="e">
        <f t="shared" si="7"/>
        <v>#DIV/0!</v>
      </c>
      <c r="Q37" s="123" t="e">
        <f t="shared" si="8"/>
        <v>#DIV/0!</v>
      </c>
    </row>
    <row r="38" spans="1:17" ht="15" x14ac:dyDescent="0.25">
      <c r="A38" s="124" t="s">
        <v>90</v>
      </c>
      <c r="B38" s="77">
        <v>1</v>
      </c>
      <c r="C38" s="84" t="s">
        <v>156</v>
      </c>
      <c r="D38" s="87" t="s">
        <v>157</v>
      </c>
      <c r="E38" s="87">
        <v>21.56</v>
      </c>
      <c r="F38" s="152" t="s">
        <v>544</v>
      </c>
      <c r="G38" s="152" t="s">
        <v>147</v>
      </c>
      <c r="H38" s="151">
        <f>VLOOKUP(F38,'Raumgruppen - Leistungen'!$C$2:$F$77,3)</f>
        <v>2</v>
      </c>
      <c r="I38" s="78">
        <v>100</v>
      </c>
      <c r="J38" s="79">
        <f t="shared" si="5"/>
        <v>2156</v>
      </c>
      <c r="K38" s="110">
        <f>VLOOKUP(F38,'Raumgruppen - Leistungen'!$C$2:$F$77,4)*$L38</f>
        <v>0</v>
      </c>
      <c r="L38" s="67">
        <v>1</v>
      </c>
      <c r="M38" s="93" t="e">
        <f t="shared" si="9"/>
        <v>#DIV/0!</v>
      </c>
      <c r="N38" s="81" t="e">
        <f t="shared" si="6"/>
        <v>#DIV/0!</v>
      </c>
      <c r="O38" s="82" t="e">
        <f>M38*Stundenverrechnungssatz!$C$44</f>
        <v>#DIV/0!</v>
      </c>
      <c r="P38" s="83" t="e">
        <f t="shared" si="7"/>
        <v>#DIV/0!</v>
      </c>
      <c r="Q38" s="123" t="e">
        <f t="shared" si="8"/>
        <v>#DIV/0!</v>
      </c>
    </row>
    <row r="39" spans="1:17" ht="15" x14ac:dyDescent="0.25">
      <c r="A39" s="124" t="s">
        <v>90</v>
      </c>
      <c r="B39" s="77">
        <v>1</v>
      </c>
      <c r="C39" s="84" t="s">
        <v>158</v>
      </c>
      <c r="D39" s="87" t="s">
        <v>159</v>
      </c>
      <c r="E39" s="87">
        <v>25.09</v>
      </c>
      <c r="F39" s="152" t="s">
        <v>544</v>
      </c>
      <c r="G39" s="152" t="s">
        <v>147</v>
      </c>
      <c r="H39" s="151">
        <f>VLOOKUP(F39,'Raumgruppen - Leistungen'!$C$2:$F$77,3)</f>
        <v>2</v>
      </c>
      <c r="I39" s="78">
        <v>100</v>
      </c>
      <c r="J39" s="79">
        <f t="shared" si="5"/>
        <v>2509</v>
      </c>
      <c r="K39" s="110">
        <f>VLOOKUP(F39,'Raumgruppen - Leistungen'!$C$2:$F$77,4)*$L39</f>
        <v>0</v>
      </c>
      <c r="L39" s="67">
        <v>1</v>
      </c>
      <c r="M39" s="93" t="e">
        <f t="shared" si="9"/>
        <v>#DIV/0!</v>
      </c>
      <c r="N39" s="81" t="e">
        <f t="shared" si="6"/>
        <v>#DIV/0!</v>
      </c>
      <c r="O39" s="82" t="e">
        <f>M39*Stundenverrechnungssatz!$C$44</f>
        <v>#DIV/0!</v>
      </c>
      <c r="P39" s="83" t="e">
        <f t="shared" si="7"/>
        <v>#DIV/0!</v>
      </c>
      <c r="Q39" s="123" t="e">
        <f t="shared" si="8"/>
        <v>#DIV/0!</v>
      </c>
    </row>
    <row r="40" spans="1:17" ht="15" x14ac:dyDescent="0.25">
      <c r="A40" s="124" t="s">
        <v>90</v>
      </c>
      <c r="B40" s="77">
        <v>1</v>
      </c>
      <c r="C40" s="84" t="s">
        <v>160</v>
      </c>
      <c r="D40" s="87" t="s">
        <v>161</v>
      </c>
      <c r="E40" s="87">
        <v>31.15</v>
      </c>
      <c r="F40" s="80" t="s">
        <v>540</v>
      </c>
      <c r="G40" s="152" t="s">
        <v>147</v>
      </c>
      <c r="H40" s="151">
        <f>VLOOKUP(F40,'Raumgruppen - Leistungen'!$C$2:$F$77,3)</f>
        <v>5</v>
      </c>
      <c r="I40" s="78">
        <v>250</v>
      </c>
      <c r="J40" s="79">
        <f t="shared" si="5"/>
        <v>7787.5</v>
      </c>
      <c r="K40" s="110">
        <f>VLOOKUP(F40,'Raumgruppen - Leistungen'!$C$2:$F$77,4)*$L40</f>
        <v>0</v>
      </c>
      <c r="L40" s="67">
        <v>1</v>
      </c>
      <c r="M40" s="93" t="e">
        <f t="shared" si="9"/>
        <v>#DIV/0!</v>
      </c>
      <c r="N40" s="81" t="e">
        <f t="shared" si="6"/>
        <v>#DIV/0!</v>
      </c>
      <c r="O40" s="82" t="e">
        <f>M40*Stundenverrechnungssatz!$C$44</f>
        <v>#DIV/0!</v>
      </c>
      <c r="P40" s="83" t="e">
        <f t="shared" si="7"/>
        <v>#DIV/0!</v>
      </c>
      <c r="Q40" s="123" t="e">
        <f t="shared" si="8"/>
        <v>#DIV/0!</v>
      </c>
    </row>
    <row r="41" spans="1:17" ht="15" x14ac:dyDescent="0.25">
      <c r="A41" s="124" t="s">
        <v>90</v>
      </c>
      <c r="B41" s="77">
        <v>1</v>
      </c>
      <c r="C41" s="84" t="s">
        <v>163</v>
      </c>
      <c r="D41" s="87" t="s">
        <v>164</v>
      </c>
      <c r="E41" s="87">
        <v>4.5</v>
      </c>
      <c r="F41" s="80" t="s">
        <v>576</v>
      </c>
      <c r="G41" s="87" t="s">
        <v>101</v>
      </c>
      <c r="H41" s="151">
        <f>VLOOKUP(F41,'Raumgruppen - Leistungen'!$C$2:$F$77,3)</f>
        <v>0.25</v>
      </c>
      <c r="I41" s="78">
        <v>12</v>
      </c>
      <c r="J41" s="79">
        <f t="shared" si="5"/>
        <v>54</v>
      </c>
      <c r="K41" s="110">
        <f>VLOOKUP(F41,'Raumgruppen - Leistungen'!$C$2:$F$77,4)*$L41</f>
        <v>0</v>
      </c>
      <c r="L41" s="67">
        <v>1</v>
      </c>
      <c r="M41" s="93" t="e">
        <f t="shared" si="9"/>
        <v>#DIV/0!</v>
      </c>
      <c r="N41" s="81" t="e">
        <f t="shared" si="6"/>
        <v>#DIV/0!</v>
      </c>
      <c r="O41" s="82" t="e">
        <f>M41*Stundenverrechnungssatz!$C$44</f>
        <v>#DIV/0!</v>
      </c>
      <c r="P41" s="83" t="e">
        <f t="shared" si="7"/>
        <v>#DIV/0!</v>
      </c>
      <c r="Q41" s="123" t="e">
        <f t="shared" si="8"/>
        <v>#DIV/0!</v>
      </c>
    </row>
    <row r="42" spans="1:17" ht="15" x14ac:dyDescent="0.25">
      <c r="A42" s="124" t="s">
        <v>90</v>
      </c>
      <c r="B42" s="77">
        <v>1</v>
      </c>
      <c r="C42" s="84" t="s">
        <v>165</v>
      </c>
      <c r="D42" s="87" t="s">
        <v>166</v>
      </c>
      <c r="E42" s="87">
        <v>14.44</v>
      </c>
      <c r="F42" s="80" t="s">
        <v>576</v>
      </c>
      <c r="G42" s="87" t="s">
        <v>101</v>
      </c>
      <c r="H42" s="151">
        <f>VLOOKUP(F42,'Raumgruppen - Leistungen'!$C$2:$F$77,3)</f>
        <v>0.25</v>
      </c>
      <c r="I42" s="78">
        <v>12</v>
      </c>
      <c r="J42" s="79">
        <f t="shared" si="5"/>
        <v>173.28</v>
      </c>
      <c r="K42" s="110">
        <f>VLOOKUP(F42,'Raumgruppen - Leistungen'!$C$2:$F$77,4)*$L42</f>
        <v>0</v>
      </c>
      <c r="L42" s="67">
        <v>1</v>
      </c>
      <c r="M42" s="93" t="e">
        <f t="shared" si="9"/>
        <v>#DIV/0!</v>
      </c>
      <c r="N42" s="81" t="e">
        <f t="shared" si="6"/>
        <v>#DIV/0!</v>
      </c>
      <c r="O42" s="82" t="e">
        <f>M42*Stundenverrechnungssatz!$C$44</f>
        <v>#DIV/0!</v>
      </c>
      <c r="P42" s="83" t="e">
        <f t="shared" si="7"/>
        <v>#DIV/0!</v>
      </c>
      <c r="Q42" s="123" t="e">
        <f t="shared" si="8"/>
        <v>#DIV/0!</v>
      </c>
    </row>
    <row r="43" spans="1:17" ht="15" x14ac:dyDescent="0.25">
      <c r="A43" s="124" t="s">
        <v>90</v>
      </c>
      <c r="B43" s="77">
        <v>1</v>
      </c>
      <c r="C43" s="84" t="s">
        <v>167</v>
      </c>
      <c r="D43" s="87" t="s">
        <v>86</v>
      </c>
      <c r="E43" s="87">
        <v>80.540000000000006</v>
      </c>
      <c r="F43" s="80" t="s">
        <v>548</v>
      </c>
      <c r="G43" s="87" t="s">
        <v>101</v>
      </c>
      <c r="H43" s="151">
        <f>VLOOKUP(F43,'Raumgruppen - Leistungen'!$C$2:$F$77,3)</f>
        <v>2.5</v>
      </c>
      <c r="I43" s="78">
        <v>125</v>
      </c>
      <c r="J43" s="79">
        <f t="shared" si="5"/>
        <v>10067.5</v>
      </c>
      <c r="K43" s="110">
        <f>VLOOKUP(F43,'Raumgruppen - Leistungen'!$C$2:$F$77,4)*$L43</f>
        <v>0</v>
      </c>
      <c r="L43" s="67">
        <v>1</v>
      </c>
      <c r="M43" s="93" t="e">
        <f t="shared" si="9"/>
        <v>#DIV/0!</v>
      </c>
      <c r="N43" s="81" t="e">
        <f t="shared" si="6"/>
        <v>#DIV/0!</v>
      </c>
      <c r="O43" s="82" t="e">
        <f>M43*Stundenverrechnungssatz!$C$44</f>
        <v>#DIV/0!</v>
      </c>
      <c r="P43" s="83" t="e">
        <f t="shared" si="7"/>
        <v>#DIV/0!</v>
      </c>
      <c r="Q43" s="123" t="e">
        <f t="shared" si="8"/>
        <v>#DIV/0!</v>
      </c>
    </row>
    <row r="44" spans="1:17" ht="15" x14ac:dyDescent="0.25">
      <c r="A44" s="124" t="s">
        <v>90</v>
      </c>
      <c r="B44" s="77">
        <v>1</v>
      </c>
      <c r="C44" s="84" t="s">
        <v>168</v>
      </c>
      <c r="D44" s="87" t="s">
        <v>169</v>
      </c>
      <c r="E44" s="87">
        <v>8.5399999999999991</v>
      </c>
      <c r="F44" s="80" t="s">
        <v>544</v>
      </c>
      <c r="G44" s="87" t="s">
        <v>101</v>
      </c>
      <c r="H44" s="151">
        <f>VLOOKUP(F44,'Raumgruppen - Leistungen'!$C$2:$F$77,3)</f>
        <v>2</v>
      </c>
      <c r="I44" s="78">
        <v>100</v>
      </c>
      <c r="J44" s="79">
        <f t="shared" si="5"/>
        <v>853.99999999999989</v>
      </c>
      <c r="K44" s="110">
        <f>VLOOKUP(F44,'Raumgruppen - Leistungen'!$C$2:$F$77,4)*$L44</f>
        <v>0</v>
      </c>
      <c r="L44" s="67">
        <v>1</v>
      </c>
      <c r="M44" s="93" t="e">
        <f t="shared" si="9"/>
        <v>#DIV/0!</v>
      </c>
      <c r="N44" s="81" t="e">
        <f t="shared" si="6"/>
        <v>#DIV/0!</v>
      </c>
      <c r="O44" s="82" t="e">
        <f>M44*Stundenverrechnungssatz!$C$44</f>
        <v>#DIV/0!</v>
      </c>
      <c r="P44" s="83" t="e">
        <f t="shared" si="7"/>
        <v>#DIV/0!</v>
      </c>
      <c r="Q44" s="123" t="e">
        <f t="shared" si="8"/>
        <v>#DIV/0!</v>
      </c>
    </row>
    <row r="45" spans="1:17" ht="15" x14ac:dyDescent="0.25">
      <c r="A45" s="124" t="s">
        <v>90</v>
      </c>
      <c r="B45" s="77">
        <v>1</v>
      </c>
      <c r="C45" s="84" t="s">
        <v>170</v>
      </c>
      <c r="D45" s="87" t="s">
        <v>171</v>
      </c>
      <c r="E45" s="87">
        <v>8.5299999999999994</v>
      </c>
      <c r="F45" s="80" t="s">
        <v>576</v>
      </c>
      <c r="G45" s="87" t="s">
        <v>101</v>
      </c>
      <c r="H45" s="151">
        <f>VLOOKUP(F45,'Raumgruppen - Leistungen'!$C$2:$F$77,3)</f>
        <v>0.25</v>
      </c>
      <c r="I45" s="78">
        <v>12</v>
      </c>
      <c r="J45" s="79">
        <f t="shared" si="5"/>
        <v>102.35999999999999</v>
      </c>
      <c r="K45" s="110">
        <f>VLOOKUP(F45,'Raumgruppen - Leistungen'!$C$2:$F$77,4)*$L45</f>
        <v>0</v>
      </c>
      <c r="L45" s="67">
        <v>1</v>
      </c>
      <c r="M45" s="93" t="e">
        <f t="shared" si="9"/>
        <v>#DIV/0!</v>
      </c>
      <c r="N45" s="81" t="e">
        <f t="shared" si="6"/>
        <v>#DIV/0!</v>
      </c>
      <c r="O45" s="82" t="e">
        <f>M45*Stundenverrechnungssatz!$C$44</f>
        <v>#DIV/0!</v>
      </c>
      <c r="P45" s="83" t="e">
        <f t="shared" si="7"/>
        <v>#DIV/0!</v>
      </c>
      <c r="Q45" s="123" t="e">
        <f t="shared" si="8"/>
        <v>#DIV/0!</v>
      </c>
    </row>
    <row r="46" spans="1:17" ht="15" x14ac:dyDescent="0.25">
      <c r="A46" s="124" t="s">
        <v>90</v>
      </c>
      <c r="B46" s="77">
        <v>1</v>
      </c>
      <c r="C46" s="84" t="s">
        <v>172</v>
      </c>
      <c r="D46" s="87" t="s">
        <v>173</v>
      </c>
      <c r="E46" s="87">
        <v>13.78</v>
      </c>
      <c r="F46" s="80" t="s">
        <v>137</v>
      </c>
      <c r="G46" s="87" t="s">
        <v>101</v>
      </c>
      <c r="H46" s="151">
        <f>VLOOKUP(F46,'Raumgruppen - Leistungen'!$C$2:$F$77,3)</f>
        <v>1</v>
      </c>
      <c r="I46" s="78">
        <v>52</v>
      </c>
      <c r="J46" s="79">
        <f t="shared" si="5"/>
        <v>716.56</v>
      </c>
      <c r="K46" s="110">
        <f>VLOOKUP(F46,'Raumgruppen - Leistungen'!$C$2:$F$77,4)*$L46</f>
        <v>0</v>
      </c>
      <c r="L46" s="67">
        <v>1</v>
      </c>
      <c r="M46" s="93" t="e">
        <f t="shared" si="9"/>
        <v>#DIV/0!</v>
      </c>
      <c r="N46" s="81" t="e">
        <f t="shared" si="6"/>
        <v>#DIV/0!</v>
      </c>
      <c r="O46" s="82" t="e">
        <f>M46*Stundenverrechnungssatz!$C$44</f>
        <v>#DIV/0!</v>
      </c>
      <c r="P46" s="83" t="e">
        <f t="shared" si="7"/>
        <v>#DIV/0!</v>
      </c>
      <c r="Q46" s="123" t="e">
        <f t="shared" si="8"/>
        <v>#DIV/0!</v>
      </c>
    </row>
    <row r="47" spans="1:17" ht="15" x14ac:dyDescent="0.25">
      <c r="A47" s="124" t="s">
        <v>90</v>
      </c>
      <c r="B47" s="77">
        <v>1</v>
      </c>
      <c r="C47" s="84" t="s">
        <v>174</v>
      </c>
      <c r="D47" s="87" t="s">
        <v>175</v>
      </c>
      <c r="E47" s="87">
        <v>6.46</v>
      </c>
      <c r="F47" s="80" t="s">
        <v>539</v>
      </c>
      <c r="G47" s="87" t="s">
        <v>101</v>
      </c>
      <c r="H47" s="151">
        <f>VLOOKUP(F47,'Raumgruppen - Leistungen'!$C$2:$F$77,3)</f>
        <v>2</v>
      </c>
      <c r="I47" s="78">
        <v>100</v>
      </c>
      <c r="J47" s="79">
        <f t="shared" si="5"/>
        <v>646</v>
      </c>
      <c r="K47" s="110">
        <f>VLOOKUP(F47,'Raumgruppen - Leistungen'!$C$2:$F$77,4)*$L47</f>
        <v>0</v>
      </c>
      <c r="L47" s="67">
        <v>1</v>
      </c>
      <c r="M47" s="93" t="e">
        <f t="shared" si="9"/>
        <v>#DIV/0!</v>
      </c>
      <c r="N47" s="81" t="e">
        <f t="shared" si="6"/>
        <v>#DIV/0!</v>
      </c>
      <c r="O47" s="82" t="e">
        <f>M47*Stundenverrechnungssatz!$C$44</f>
        <v>#DIV/0!</v>
      </c>
      <c r="P47" s="83" t="e">
        <f t="shared" si="7"/>
        <v>#DIV/0!</v>
      </c>
      <c r="Q47" s="123" t="e">
        <f t="shared" si="8"/>
        <v>#DIV/0!</v>
      </c>
    </row>
    <row r="48" spans="1:17" ht="15" x14ac:dyDescent="0.25">
      <c r="A48" s="124" t="s">
        <v>90</v>
      </c>
      <c r="B48" s="77">
        <v>1</v>
      </c>
      <c r="C48" s="84" t="s">
        <v>176</v>
      </c>
      <c r="D48" s="87" t="s">
        <v>177</v>
      </c>
      <c r="E48" s="87">
        <v>6.76</v>
      </c>
      <c r="F48" s="80" t="s">
        <v>563</v>
      </c>
      <c r="G48" s="87" t="s">
        <v>101</v>
      </c>
      <c r="H48" s="151">
        <f>VLOOKUP(F48,'Raumgruppen - Leistungen'!$C$2:$F$77,3)</f>
        <v>5</v>
      </c>
      <c r="I48" s="78">
        <v>250</v>
      </c>
      <c r="J48" s="79">
        <f t="shared" si="5"/>
        <v>1690</v>
      </c>
      <c r="K48" s="110">
        <f>VLOOKUP(F48,'Raumgruppen - Leistungen'!$C$2:$F$77,4)*$L48</f>
        <v>0</v>
      </c>
      <c r="L48" s="67">
        <v>1</v>
      </c>
      <c r="M48" s="93" t="e">
        <f t="shared" si="9"/>
        <v>#DIV/0!</v>
      </c>
      <c r="N48" s="81" t="e">
        <f t="shared" si="6"/>
        <v>#DIV/0!</v>
      </c>
      <c r="O48" s="82" t="e">
        <f>M48*Stundenverrechnungssatz!$C$44</f>
        <v>#DIV/0!</v>
      </c>
      <c r="P48" s="83" t="e">
        <f t="shared" si="7"/>
        <v>#DIV/0!</v>
      </c>
      <c r="Q48" s="123" t="e">
        <f t="shared" si="8"/>
        <v>#DIV/0!</v>
      </c>
    </row>
    <row r="49" spans="1:17" ht="15" x14ac:dyDescent="0.25">
      <c r="A49" s="124" t="s">
        <v>90</v>
      </c>
      <c r="B49" s="77">
        <v>1</v>
      </c>
      <c r="C49" s="84" t="s">
        <v>178</v>
      </c>
      <c r="D49" s="87" t="s">
        <v>179</v>
      </c>
      <c r="E49" s="87">
        <v>13.31</v>
      </c>
      <c r="F49" s="80" t="s">
        <v>137</v>
      </c>
      <c r="G49" s="87" t="s">
        <v>101</v>
      </c>
      <c r="H49" s="151">
        <f>VLOOKUP(F49,'Raumgruppen - Leistungen'!$C$2:$F$77,3)</f>
        <v>1</v>
      </c>
      <c r="I49" s="78">
        <v>52</v>
      </c>
      <c r="J49" s="79">
        <f t="shared" si="5"/>
        <v>692.12</v>
      </c>
      <c r="K49" s="110">
        <f>VLOOKUP(F49,'Raumgruppen - Leistungen'!$C$2:$F$77,4)*$L49</f>
        <v>0</v>
      </c>
      <c r="L49" s="67">
        <v>1</v>
      </c>
      <c r="M49" s="93" t="e">
        <f t="shared" si="9"/>
        <v>#DIV/0!</v>
      </c>
      <c r="N49" s="81" t="e">
        <f t="shared" si="6"/>
        <v>#DIV/0!</v>
      </c>
      <c r="O49" s="82" t="e">
        <f>M49*Stundenverrechnungssatz!$C$44</f>
        <v>#DIV/0!</v>
      </c>
      <c r="P49" s="83" t="e">
        <f t="shared" si="7"/>
        <v>#DIV/0!</v>
      </c>
      <c r="Q49" s="123" t="e">
        <f t="shared" si="8"/>
        <v>#DIV/0!</v>
      </c>
    </row>
    <row r="50" spans="1:17" ht="15" x14ac:dyDescent="0.25">
      <c r="A50" s="124" t="s">
        <v>90</v>
      </c>
      <c r="B50" s="77">
        <v>1</v>
      </c>
      <c r="C50" s="84" t="s">
        <v>180</v>
      </c>
      <c r="D50" s="87" t="s">
        <v>181</v>
      </c>
      <c r="E50" s="87">
        <v>7.62</v>
      </c>
      <c r="F50" s="80" t="s">
        <v>513</v>
      </c>
      <c r="G50" s="87" t="s">
        <v>84</v>
      </c>
      <c r="H50" s="151">
        <f>VLOOKUP(F50,'Raumgruppen - Leistungen'!$C$2:$F$77,3)</f>
        <v>6</v>
      </c>
      <c r="I50" s="108">
        <v>302</v>
      </c>
      <c r="J50" s="79">
        <f t="shared" si="5"/>
        <v>2301.2400000000002</v>
      </c>
      <c r="K50" s="110">
        <f>VLOOKUP(F50,'Raumgruppen - Leistungen'!$C$2:$F$77,4)*$L50</f>
        <v>0</v>
      </c>
      <c r="L50" s="67">
        <v>1</v>
      </c>
      <c r="M50" s="93" t="e">
        <f t="shared" si="9"/>
        <v>#DIV/0!</v>
      </c>
      <c r="N50" s="81" t="e">
        <f t="shared" si="6"/>
        <v>#DIV/0!</v>
      </c>
      <c r="O50" s="82" t="e">
        <f>M50*Stundenverrechnungssatz!$C$44</f>
        <v>#DIV/0!</v>
      </c>
      <c r="P50" s="83" t="e">
        <f t="shared" si="7"/>
        <v>#DIV/0!</v>
      </c>
      <c r="Q50" s="123" t="e">
        <f t="shared" si="8"/>
        <v>#DIV/0!</v>
      </c>
    </row>
    <row r="51" spans="1:17" ht="15" x14ac:dyDescent="0.25">
      <c r="A51" s="124" t="s">
        <v>90</v>
      </c>
      <c r="B51" s="77">
        <v>1</v>
      </c>
      <c r="C51" s="84" t="s">
        <v>182</v>
      </c>
      <c r="D51" s="87" t="s">
        <v>86</v>
      </c>
      <c r="E51" s="87">
        <v>31.79</v>
      </c>
      <c r="F51" s="80" t="s">
        <v>548</v>
      </c>
      <c r="G51" s="87" t="s">
        <v>93</v>
      </c>
      <c r="H51" s="151">
        <f>VLOOKUP(F51,'Raumgruppen - Leistungen'!$C$2:$F$77,3)</f>
        <v>2.5</v>
      </c>
      <c r="I51" s="78">
        <v>125</v>
      </c>
      <c r="J51" s="79">
        <f t="shared" si="5"/>
        <v>3973.75</v>
      </c>
      <c r="K51" s="110">
        <f>VLOOKUP(F51,'Raumgruppen - Leistungen'!$C$2:$F$77,4)*$L51</f>
        <v>0</v>
      </c>
      <c r="L51" s="67">
        <v>1</v>
      </c>
      <c r="M51" s="93" t="e">
        <f t="shared" si="9"/>
        <v>#DIV/0!</v>
      </c>
      <c r="N51" s="81" t="e">
        <f t="shared" si="6"/>
        <v>#DIV/0!</v>
      </c>
      <c r="O51" s="82" t="e">
        <f>M51*Stundenverrechnungssatz!$C$44</f>
        <v>#DIV/0!</v>
      </c>
      <c r="P51" s="83" t="e">
        <f t="shared" si="7"/>
        <v>#DIV/0!</v>
      </c>
      <c r="Q51" s="123" t="e">
        <f t="shared" si="8"/>
        <v>#DIV/0!</v>
      </c>
    </row>
    <row r="52" spans="1:17" ht="15" x14ac:dyDescent="0.25">
      <c r="A52" s="124" t="s">
        <v>90</v>
      </c>
      <c r="B52" s="77">
        <v>1</v>
      </c>
      <c r="C52" s="84" t="s">
        <v>183</v>
      </c>
      <c r="D52" s="87" t="s">
        <v>184</v>
      </c>
      <c r="E52" s="87">
        <v>26.01</v>
      </c>
      <c r="F52" s="152" t="s">
        <v>544</v>
      </c>
      <c r="G52" s="152" t="s">
        <v>147</v>
      </c>
      <c r="H52" s="151">
        <f>VLOOKUP(F52,'Raumgruppen - Leistungen'!$C$2:$F$77,3)</f>
        <v>2</v>
      </c>
      <c r="I52" s="78">
        <v>100</v>
      </c>
      <c r="J52" s="79">
        <f t="shared" si="5"/>
        <v>2601</v>
      </c>
      <c r="K52" s="110">
        <f>VLOOKUP(F52,'Raumgruppen - Leistungen'!$C$2:$F$77,4)*$L52</f>
        <v>0</v>
      </c>
      <c r="L52" s="67">
        <v>1</v>
      </c>
      <c r="M52" s="93" t="e">
        <f t="shared" si="9"/>
        <v>#DIV/0!</v>
      </c>
      <c r="N52" s="81" t="e">
        <f t="shared" si="6"/>
        <v>#DIV/0!</v>
      </c>
      <c r="O52" s="82" t="e">
        <f>M52*Stundenverrechnungssatz!$C$44</f>
        <v>#DIV/0!</v>
      </c>
      <c r="P52" s="83" t="e">
        <f t="shared" si="7"/>
        <v>#DIV/0!</v>
      </c>
      <c r="Q52" s="123" t="e">
        <f t="shared" si="8"/>
        <v>#DIV/0!</v>
      </c>
    </row>
    <row r="53" spans="1:17" ht="15" x14ac:dyDescent="0.25">
      <c r="A53" s="124" t="s">
        <v>90</v>
      </c>
      <c r="B53" s="77">
        <v>1</v>
      </c>
      <c r="C53" s="84" t="s">
        <v>185</v>
      </c>
      <c r="D53" s="87" t="s">
        <v>86</v>
      </c>
      <c r="E53" s="87">
        <v>16.350000000000001</v>
      </c>
      <c r="F53" s="80" t="s">
        <v>548</v>
      </c>
      <c r="G53" s="87" t="s">
        <v>101</v>
      </c>
      <c r="H53" s="151">
        <f>VLOOKUP(F53,'Raumgruppen - Leistungen'!$C$2:$F$77,3)</f>
        <v>2.5</v>
      </c>
      <c r="I53" s="78">
        <v>125</v>
      </c>
      <c r="J53" s="79">
        <f t="shared" si="5"/>
        <v>2043.7500000000002</v>
      </c>
      <c r="K53" s="110">
        <f>VLOOKUP(F53,'Raumgruppen - Leistungen'!$C$2:$F$77,4)*$L53</f>
        <v>0</v>
      </c>
      <c r="L53" s="67">
        <v>1</v>
      </c>
      <c r="M53" s="93" t="e">
        <f t="shared" si="9"/>
        <v>#DIV/0!</v>
      </c>
      <c r="N53" s="81" t="e">
        <f t="shared" si="6"/>
        <v>#DIV/0!</v>
      </c>
      <c r="O53" s="82" t="e">
        <f>M53*Stundenverrechnungssatz!$C$44</f>
        <v>#DIV/0!</v>
      </c>
      <c r="P53" s="83" t="e">
        <f t="shared" si="7"/>
        <v>#DIV/0!</v>
      </c>
      <c r="Q53" s="123" t="e">
        <f t="shared" si="8"/>
        <v>#DIV/0!</v>
      </c>
    </row>
    <row r="54" spans="1:17" ht="15" x14ac:dyDescent="0.25">
      <c r="A54" s="124" t="s">
        <v>90</v>
      </c>
      <c r="B54" s="77">
        <v>1</v>
      </c>
      <c r="C54" s="84" t="s">
        <v>186</v>
      </c>
      <c r="D54" s="87" t="s">
        <v>187</v>
      </c>
      <c r="E54" s="87">
        <v>20.420000000000002</v>
      </c>
      <c r="F54" s="152" t="s">
        <v>544</v>
      </c>
      <c r="G54" s="152" t="s">
        <v>147</v>
      </c>
      <c r="H54" s="151">
        <f>VLOOKUP(F54,'Raumgruppen - Leistungen'!$C$2:$F$77,3)</f>
        <v>2</v>
      </c>
      <c r="I54" s="78">
        <v>100</v>
      </c>
      <c r="J54" s="79">
        <f t="shared" si="5"/>
        <v>2042.0000000000002</v>
      </c>
      <c r="K54" s="110">
        <f>VLOOKUP(F54,'Raumgruppen - Leistungen'!$C$2:$F$77,4)*$L54</f>
        <v>0</v>
      </c>
      <c r="L54" s="67">
        <v>1</v>
      </c>
      <c r="M54" s="93" t="e">
        <f t="shared" si="9"/>
        <v>#DIV/0!</v>
      </c>
      <c r="N54" s="81" t="e">
        <f t="shared" si="6"/>
        <v>#DIV/0!</v>
      </c>
      <c r="O54" s="82" t="e">
        <f>M54*Stundenverrechnungssatz!$C$44</f>
        <v>#DIV/0!</v>
      </c>
      <c r="P54" s="83" t="e">
        <f t="shared" si="7"/>
        <v>#DIV/0!</v>
      </c>
      <c r="Q54" s="123" t="e">
        <f t="shared" si="8"/>
        <v>#DIV/0!</v>
      </c>
    </row>
    <row r="55" spans="1:17" ht="15" x14ac:dyDescent="0.25">
      <c r="A55" s="124" t="s">
        <v>90</v>
      </c>
      <c r="B55" s="77">
        <v>1</v>
      </c>
      <c r="C55" s="84" t="s">
        <v>188</v>
      </c>
      <c r="D55" s="87" t="s">
        <v>189</v>
      </c>
      <c r="E55" s="87">
        <v>22.32</v>
      </c>
      <c r="F55" s="152" t="s">
        <v>544</v>
      </c>
      <c r="G55" s="152" t="s">
        <v>147</v>
      </c>
      <c r="H55" s="151">
        <f>VLOOKUP(F55,'Raumgruppen - Leistungen'!$C$2:$F$77,3)</f>
        <v>2</v>
      </c>
      <c r="I55" s="78">
        <v>100</v>
      </c>
      <c r="J55" s="79">
        <f t="shared" si="5"/>
        <v>2232</v>
      </c>
      <c r="K55" s="110">
        <f>VLOOKUP(F55,'Raumgruppen - Leistungen'!$C$2:$F$77,4)*$L55</f>
        <v>0</v>
      </c>
      <c r="L55" s="67">
        <v>1</v>
      </c>
      <c r="M55" s="93" t="e">
        <f t="shared" si="9"/>
        <v>#DIV/0!</v>
      </c>
      <c r="N55" s="81" t="e">
        <f t="shared" si="6"/>
        <v>#DIV/0!</v>
      </c>
      <c r="O55" s="82" t="e">
        <f>M55*Stundenverrechnungssatz!$C$44</f>
        <v>#DIV/0!</v>
      </c>
      <c r="P55" s="83" t="e">
        <f t="shared" si="7"/>
        <v>#DIV/0!</v>
      </c>
      <c r="Q55" s="123" t="e">
        <f t="shared" si="8"/>
        <v>#DIV/0!</v>
      </c>
    </row>
    <row r="56" spans="1:17" ht="15" x14ac:dyDescent="0.25">
      <c r="A56" s="124" t="s">
        <v>90</v>
      </c>
      <c r="B56" s="77">
        <v>1</v>
      </c>
      <c r="C56" s="84" t="s">
        <v>190</v>
      </c>
      <c r="D56" s="87" t="s">
        <v>191</v>
      </c>
      <c r="E56" s="87">
        <v>19.29</v>
      </c>
      <c r="F56" s="152" t="s">
        <v>544</v>
      </c>
      <c r="G56" s="152" t="s">
        <v>147</v>
      </c>
      <c r="H56" s="151">
        <f>VLOOKUP(F56,'Raumgruppen - Leistungen'!$C$2:$F$77,3)</f>
        <v>2</v>
      </c>
      <c r="I56" s="78">
        <v>100</v>
      </c>
      <c r="J56" s="79">
        <f t="shared" si="5"/>
        <v>1929</v>
      </c>
      <c r="K56" s="110">
        <f>VLOOKUP(F56,'Raumgruppen - Leistungen'!$C$2:$F$77,4)*$L56</f>
        <v>0</v>
      </c>
      <c r="L56" s="67">
        <v>1</v>
      </c>
      <c r="M56" s="93" t="e">
        <f t="shared" si="9"/>
        <v>#DIV/0!</v>
      </c>
      <c r="N56" s="81" t="e">
        <f t="shared" si="6"/>
        <v>#DIV/0!</v>
      </c>
      <c r="O56" s="82" t="e">
        <f>M56*Stundenverrechnungssatz!$C$44</f>
        <v>#DIV/0!</v>
      </c>
      <c r="P56" s="83" t="e">
        <f t="shared" si="7"/>
        <v>#DIV/0!</v>
      </c>
      <c r="Q56" s="123" t="e">
        <f t="shared" si="8"/>
        <v>#DIV/0!</v>
      </c>
    </row>
    <row r="57" spans="1:17" ht="15" x14ac:dyDescent="0.25">
      <c r="A57" s="124" t="s">
        <v>90</v>
      </c>
      <c r="B57" s="77">
        <v>1</v>
      </c>
      <c r="C57" s="84" t="s">
        <v>192</v>
      </c>
      <c r="D57" s="87" t="s">
        <v>86</v>
      </c>
      <c r="E57" s="87">
        <v>72.58</v>
      </c>
      <c r="F57" s="80" t="s">
        <v>548</v>
      </c>
      <c r="G57" s="87" t="s">
        <v>101</v>
      </c>
      <c r="H57" s="151">
        <f>VLOOKUP(F57,'Raumgruppen - Leistungen'!$C$2:$F$77,3)</f>
        <v>2.5</v>
      </c>
      <c r="I57" s="78">
        <v>125</v>
      </c>
      <c r="J57" s="79">
        <f t="shared" si="5"/>
        <v>9072.5</v>
      </c>
      <c r="K57" s="110">
        <f>VLOOKUP(F57,'Raumgruppen - Leistungen'!$C$2:$F$77,4)*$L57</f>
        <v>0</v>
      </c>
      <c r="L57" s="67">
        <v>1</v>
      </c>
      <c r="M57" s="93" t="e">
        <f t="shared" si="9"/>
        <v>#DIV/0!</v>
      </c>
      <c r="N57" s="81" t="e">
        <f t="shared" si="6"/>
        <v>#DIV/0!</v>
      </c>
      <c r="O57" s="82" t="e">
        <f>M57*Stundenverrechnungssatz!$C$44</f>
        <v>#DIV/0!</v>
      </c>
      <c r="P57" s="83" t="e">
        <f t="shared" si="7"/>
        <v>#DIV/0!</v>
      </c>
      <c r="Q57" s="123" t="e">
        <f t="shared" si="8"/>
        <v>#DIV/0!</v>
      </c>
    </row>
    <row r="58" spans="1:17" ht="15" x14ac:dyDescent="0.25">
      <c r="A58" s="124" t="s">
        <v>90</v>
      </c>
      <c r="B58" s="77">
        <v>1</v>
      </c>
      <c r="C58" s="84" t="s">
        <v>193</v>
      </c>
      <c r="D58" s="87" t="s">
        <v>86</v>
      </c>
      <c r="E58" s="87">
        <v>28.61</v>
      </c>
      <c r="F58" s="80" t="s">
        <v>548</v>
      </c>
      <c r="G58" s="87" t="s">
        <v>101</v>
      </c>
      <c r="H58" s="151">
        <f>VLOOKUP(F58,'Raumgruppen - Leistungen'!$C$2:$F$77,3)</f>
        <v>2.5</v>
      </c>
      <c r="I58" s="78">
        <v>125</v>
      </c>
      <c r="J58" s="79">
        <f t="shared" si="5"/>
        <v>3576.25</v>
      </c>
      <c r="K58" s="110">
        <f>VLOOKUP(F58,'Raumgruppen - Leistungen'!$C$2:$F$77,4)*$L58</f>
        <v>0</v>
      </c>
      <c r="L58" s="67">
        <v>1</v>
      </c>
      <c r="M58" s="93" t="e">
        <f t="shared" si="9"/>
        <v>#DIV/0!</v>
      </c>
      <c r="N58" s="81" t="e">
        <f t="shared" si="6"/>
        <v>#DIV/0!</v>
      </c>
      <c r="O58" s="82" t="e">
        <f>M58*Stundenverrechnungssatz!$C$44</f>
        <v>#DIV/0!</v>
      </c>
      <c r="P58" s="83" t="e">
        <f t="shared" si="7"/>
        <v>#DIV/0!</v>
      </c>
      <c r="Q58" s="123" t="e">
        <f t="shared" si="8"/>
        <v>#DIV/0!</v>
      </c>
    </row>
    <row r="59" spans="1:17" ht="15" x14ac:dyDescent="0.25">
      <c r="A59" s="124" t="s">
        <v>90</v>
      </c>
      <c r="B59" s="77">
        <v>1</v>
      </c>
      <c r="C59" s="84" t="s">
        <v>194</v>
      </c>
      <c r="D59" s="87" t="s">
        <v>129</v>
      </c>
      <c r="E59" s="87">
        <v>23.37</v>
      </c>
      <c r="F59" s="80" t="s">
        <v>546</v>
      </c>
      <c r="G59" s="87" t="s">
        <v>93</v>
      </c>
      <c r="H59" s="151">
        <f>VLOOKUP(F59,'Raumgruppen - Leistungen'!$C$2:$F$77,3)</f>
        <v>2.5</v>
      </c>
      <c r="I59" s="78">
        <v>125</v>
      </c>
      <c r="J59" s="79">
        <f t="shared" si="5"/>
        <v>2921.25</v>
      </c>
      <c r="K59" s="110">
        <f>VLOOKUP(F59,'Raumgruppen - Leistungen'!$C$2:$F$77,4)*$L59</f>
        <v>0</v>
      </c>
      <c r="L59" s="67">
        <v>1</v>
      </c>
      <c r="M59" s="93" t="e">
        <f t="shared" si="9"/>
        <v>#DIV/0!</v>
      </c>
      <c r="N59" s="81" t="e">
        <f t="shared" si="6"/>
        <v>#DIV/0!</v>
      </c>
      <c r="O59" s="82" t="e">
        <f>M59*Stundenverrechnungssatz!$C$44</f>
        <v>#DIV/0!</v>
      </c>
      <c r="P59" s="83" t="e">
        <f t="shared" si="7"/>
        <v>#DIV/0!</v>
      </c>
      <c r="Q59" s="123" t="e">
        <f t="shared" si="8"/>
        <v>#DIV/0!</v>
      </c>
    </row>
    <row r="60" spans="1:17" ht="15" x14ac:dyDescent="0.25">
      <c r="A60" s="124" t="s">
        <v>90</v>
      </c>
      <c r="B60" s="77">
        <v>1</v>
      </c>
      <c r="C60" s="84" t="s">
        <v>195</v>
      </c>
      <c r="D60" s="87" t="s">
        <v>559</v>
      </c>
      <c r="E60" s="87">
        <v>20.100000000000001</v>
      </c>
      <c r="F60" s="80" t="s">
        <v>515</v>
      </c>
      <c r="G60" s="87" t="s">
        <v>101</v>
      </c>
      <c r="H60" s="151">
        <f>VLOOKUP(F60,'Raumgruppen - Leistungen'!$C$2:$F$77,3)</f>
        <v>6</v>
      </c>
      <c r="I60" s="108">
        <v>302</v>
      </c>
      <c r="J60" s="79">
        <f t="shared" si="5"/>
        <v>6070.2000000000007</v>
      </c>
      <c r="K60" s="110">
        <f>VLOOKUP(F60,'Raumgruppen - Leistungen'!$C$2:$F$77,4)*$L60</f>
        <v>0</v>
      </c>
      <c r="L60" s="67">
        <v>1</v>
      </c>
      <c r="M60" s="93" t="e">
        <f t="shared" si="9"/>
        <v>#DIV/0!</v>
      </c>
      <c r="N60" s="81" t="e">
        <f t="shared" si="6"/>
        <v>#DIV/0!</v>
      </c>
      <c r="O60" s="82" t="e">
        <f>M60*Stundenverrechnungssatz!$C$44</f>
        <v>#DIV/0!</v>
      </c>
      <c r="P60" s="83" t="e">
        <f t="shared" si="7"/>
        <v>#DIV/0!</v>
      </c>
      <c r="Q60" s="123" t="e">
        <f t="shared" si="8"/>
        <v>#DIV/0!</v>
      </c>
    </row>
    <row r="61" spans="1:17" ht="15" x14ac:dyDescent="0.25">
      <c r="A61" s="124" t="s">
        <v>90</v>
      </c>
      <c r="B61" s="77">
        <v>1</v>
      </c>
      <c r="C61" s="84" t="s">
        <v>196</v>
      </c>
      <c r="D61" s="87" t="s">
        <v>197</v>
      </c>
      <c r="E61" s="87">
        <v>2.08</v>
      </c>
      <c r="F61" s="80" t="s">
        <v>563</v>
      </c>
      <c r="G61" s="87" t="s">
        <v>84</v>
      </c>
      <c r="H61" s="151">
        <f>VLOOKUP(F61,'Raumgruppen - Leistungen'!$C$2:$F$77,3)</f>
        <v>5</v>
      </c>
      <c r="I61" s="78">
        <v>250</v>
      </c>
      <c r="J61" s="79">
        <f t="shared" si="5"/>
        <v>520</v>
      </c>
      <c r="K61" s="110">
        <f>VLOOKUP(F61,'Raumgruppen - Leistungen'!$C$2:$F$77,4)*$L61</f>
        <v>0</v>
      </c>
      <c r="L61" s="67">
        <v>1</v>
      </c>
      <c r="M61" s="93" t="e">
        <f t="shared" si="9"/>
        <v>#DIV/0!</v>
      </c>
      <c r="N61" s="81" t="e">
        <f t="shared" si="6"/>
        <v>#DIV/0!</v>
      </c>
      <c r="O61" s="82" t="e">
        <f>M61*Stundenverrechnungssatz!$C$44</f>
        <v>#DIV/0!</v>
      </c>
      <c r="P61" s="83" t="e">
        <f t="shared" si="7"/>
        <v>#DIV/0!</v>
      </c>
      <c r="Q61" s="123" t="e">
        <f t="shared" si="8"/>
        <v>#DIV/0!</v>
      </c>
    </row>
    <row r="62" spans="1:17" ht="15" x14ac:dyDescent="0.25">
      <c r="A62" s="124" t="s">
        <v>90</v>
      </c>
      <c r="B62" s="77">
        <v>1</v>
      </c>
      <c r="C62" s="84" t="s">
        <v>198</v>
      </c>
      <c r="D62" s="87" t="s">
        <v>199</v>
      </c>
      <c r="E62" s="87">
        <v>2.86</v>
      </c>
      <c r="F62" s="80" t="s">
        <v>513</v>
      </c>
      <c r="G62" s="87" t="s">
        <v>84</v>
      </c>
      <c r="H62" s="151">
        <f>VLOOKUP(F62,'Raumgruppen - Leistungen'!$C$2:$F$77,3)</f>
        <v>6</v>
      </c>
      <c r="I62" s="108">
        <v>302</v>
      </c>
      <c r="J62" s="79">
        <f t="shared" si="5"/>
        <v>863.71999999999991</v>
      </c>
      <c r="K62" s="110">
        <f>VLOOKUP(F62,'Raumgruppen - Leistungen'!$C$2:$F$77,4)*$L62</f>
        <v>0</v>
      </c>
      <c r="L62" s="67">
        <v>1</v>
      </c>
      <c r="M62" s="93" t="e">
        <f t="shared" si="9"/>
        <v>#DIV/0!</v>
      </c>
      <c r="N62" s="81" t="e">
        <f t="shared" si="6"/>
        <v>#DIV/0!</v>
      </c>
      <c r="O62" s="82" t="e">
        <f>M62*Stundenverrechnungssatz!$C$44</f>
        <v>#DIV/0!</v>
      </c>
      <c r="P62" s="83" t="e">
        <f t="shared" si="7"/>
        <v>#DIV/0!</v>
      </c>
      <c r="Q62" s="123" t="e">
        <f t="shared" si="8"/>
        <v>#DIV/0!</v>
      </c>
    </row>
    <row r="63" spans="1:17" ht="15" x14ac:dyDescent="0.25">
      <c r="A63" s="124" t="s">
        <v>90</v>
      </c>
      <c r="B63" s="77">
        <v>1</v>
      </c>
      <c r="C63" s="84" t="s">
        <v>200</v>
      </c>
      <c r="D63" s="87" t="s">
        <v>199</v>
      </c>
      <c r="E63" s="87">
        <v>3.07</v>
      </c>
      <c r="F63" s="80" t="s">
        <v>513</v>
      </c>
      <c r="G63" s="87" t="s">
        <v>84</v>
      </c>
      <c r="H63" s="151">
        <f>VLOOKUP(F63,'Raumgruppen - Leistungen'!$C$2:$F$77,3)</f>
        <v>6</v>
      </c>
      <c r="I63" s="108">
        <v>302</v>
      </c>
      <c r="J63" s="79">
        <f t="shared" si="5"/>
        <v>927.14</v>
      </c>
      <c r="K63" s="110">
        <f>VLOOKUP(F63,'Raumgruppen - Leistungen'!$C$2:$F$77,4)*$L63</f>
        <v>0</v>
      </c>
      <c r="L63" s="67">
        <v>1</v>
      </c>
      <c r="M63" s="93" t="e">
        <f t="shared" si="9"/>
        <v>#DIV/0!</v>
      </c>
      <c r="N63" s="81" t="e">
        <f t="shared" si="6"/>
        <v>#DIV/0!</v>
      </c>
      <c r="O63" s="82" t="e">
        <f>M63*Stundenverrechnungssatz!$C$44</f>
        <v>#DIV/0!</v>
      </c>
      <c r="P63" s="83" t="e">
        <f t="shared" si="7"/>
        <v>#DIV/0!</v>
      </c>
      <c r="Q63" s="123" t="e">
        <f t="shared" si="8"/>
        <v>#DIV/0!</v>
      </c>
    </row>
    <row r="64" spans="1:17" ht="15" x14ac:dyDescent="0.25">
      <c r="A64" s="124" t="s">
        <v>90</v>
      </c>
      <c r="B64" s="77">
        <v>1</v>
      </c>
      <c r="C64" s="84" t="s">
        <v>201</v>
      </c>
      <c r="D64" s="87" t="s">
        <v>560</v>
      </c>
      <c r="E64" s="87">
        <v>14.41</v>
      </c>
      <c r="F64" s="80" t="s">
        <v>515</v>
      </c>
      <c r="G64" s="87" t="s">
        <v>101</v>
      </c>
      <c r="H64" s="151">
        <f>VLOOKUP(F64,'Raumgruppen - Leistungen'!$C$2:$F$77,3)</f>
        <v>6</v>
      </c>
      <c r="I64" s="108">
        <v>302</v>
      </c>
      <c r="J64" s="79">
        <f t="shared" si="5"/>
        <v>4351.82</v>
      </c>
      <c r="K64" s="110">
        <f>VLOOKUP(F64,'Raumgruppen - Leistungen'!$C$2:$F$77,4)*$L64</f>
        <v>0</v>
      </c>
      <c r="L64" s="67">
        <v>1</v>
      </c>
      <c r="M64" s="93" t="e">
        <f t="shared" si="9"/>
        <v>#DIV/0!</v>
      </c>
      <c r="N64" s="81" t="e">
        <f t="shared" si="6"/>
        <v>#DIV/0!</v>
      </c>
      <c r="O64" s="82" t="e">
        <f>M64*Stundenverrechnungssatz!$C$44</f>
        <v>#DIV/0!</v>
      </c>
      <c r="P64" s="83" t="e">
        <f t="shared" si="7"/>
        <v>#DIV/0!</v>
      </c>
      <c r="Q64" s="123" t="e">
        <f t="shared" si="8"/>
        <v>#DIV/0!</v>
      </c>
    </row>
    <row r="65" spans="1:17" ht="15" x14ac:dyDescent="0.25">
      <c r="A65" s="124" t="s">
        <v>90</v>
      </c>
      <c r="B65" s="77">
        <v>1</v>
      </c>
      <c r="C65" s="84" t="s">
        <v>202</v>
      </c>
      <c r="D65" s="87" t="s">
        <v>103</v>
      </c>
      <c r="E65" s="87">
        <v>9.6999999999999993</v>
      </c>
      <c r="F65" s="80" t="s">
        <v>513</v>
      </c>
      <c r="G65" s="87" t="s">
        <v>84</v>
      </c>
      <c r="H65" s="151">
        <f>VLOOKUP(F65,'Raumgruppen - Leistungen'!$C$2:$F$77,3)</f>
        <v>6</v>
      </c>
      <c r="I65" s="108">
        <v>302</v>
      </c>
      <c r="J65" s="79">
        <f t="shared" si="5"/>
        <v>2929.3999999999996</v>
      </c>
      <c r="K65" s="110">
        <f>VLOOKUP(F65,'Raumgruppen - Leistungen'!$C$2:$F$77,4)*$L65</f>
        <v>0</v>
      </c>
      <c r="L65" s="67">
        <v>1</v>
      </c>
      <c r="M65" s="93" t="e">
        <f t="shared" si="9"/>
        <v>#DIV/0!</v>
      </c>
      <c r="N65" s="81" t="e">
        <f t="shared" si="6"/>
        <v>#DIV/0!</v>
      </c>
      <c r="O65" s="82" t="e">
        <f>M65*Stundenverrechnungssatz!$C$44</f>
        <v>#DIV/0!</v>
      </c>
      <c r="P65" s="83" t="e">
        <f t="shared" si="7"/>
        <v>#DIV/0!</v>
      </c>
      <c r="Q65" s="123" t="e">
        <f t="shared" si="8"/>
        <v>#DIV/0!</v>
      </c>
    </row>
    <row r="66" spans="1:17" ht="15" x14ac:dyDescent="0.25">
      <c r="A66" s="124" t="s">
        <v>90</v>
      </c>
      <c r="B66" s="77">
        <v>1</v>
      </c>
      <c r="C66" s="84" t="s">
        <v>203</v>
      </c>
      <c r="D66" s="87" t="s">
        <v>110</v>
      </c>
      <c r="E66" s="87">
        <v>13.47</v>
      </c>
      <c r="F66" s="80" t="s">
        <v>513</v>
      </c>
      <c r="G66" s="87" t="s">
        <v>84</v>
      </c>
      <c r="H66" s="151">
        <f>VLOOKUP(F66,'Raumgruppen - Leistungen'!$C$2:$F$77,3)</f>
        <v>6</v>
      </c>
      <c r="I66" s="108">
        <v>302</v>
      </c>
      <c r="J66" s="79">
        <f t="shared" si="5"/>
        <v>4067.94</v>
      </c>
      <c r="K66" s="110">
        <f>VLOOKUP(F66,'Raumgruppen - Leistungen'!$C$2:$F$77,4)*$L66</f>
        <v>0</v>
      </c>
      <c r="L66" s="67">
        <v>1</v>
      </c>
      <c r="M66" s="93" t="e">
        <f t="shared" si="9"/>
        <v>#DIV/0!</v>
      </c>
      <c r="N66" s="81" t="e">
        <f t="shared" si="6"/>
        <v>#DIV/0!</v>
      </c>
      <c r="O66" s="82" t="e">
        <f>M66*Stundenverrechnungssatz!$C$44</f>
        <v>#DIV/0!</v>
      </c>
      <c r="P66" s="83" t="e">
        <f t="shared" si="7"/>
        <v>#DIV/0!</v>
      </c>
      <c r="Q66" s="123" t="e">
        <f t="shared" si="8"/>
        <v>#DIV/0!</v>
      </c>
    </row>
    <row r="67" spans="1:17" ht="15" x14ac:dyDescent="0.25">
      <c r="A67" s="124" t="s">
        <v>90</v>
      </c>
      <c r="B67" s="77">
        <v>1</v>
      </c>
      <c r="C67" s="84" t="s">
        <v>204</v>
      </c>
      <c r="D67" s="87" t="s">
        <v>205</v>
      </c>
      <c r="E67" s="87">
        <v>19.350000000000001</v>
      </c>
      <c r="F67" s="80" t="s">
        <v>544</v>
      </c>
      <c r="G67" s="152" t="s">
        <v>147</v>
      </c>
      <c r="H67" s="151">
        <f>VLOOKUP(F67,'Raumgruppen - Leistungen'!$C$2:$F$77,3)</f>
        <v>2</v>
      </c>
      <c r="I67" s="78">
        <v>100</v>
      </c>
      <c r="J67" s="79">
        <f t="shared" si="5"/>
        <v>1935.0000000000002</v>
      </c>
      <c r="K67" s="110">
        <f>VLOOKUP(F67,'Raumgruppen - Leistungen'!$C$2:$F$77,4)*$L67</f>
        <v>0</v>
      </c>
      <c r="L67" s="67">
        <v>1</v>
      </c>
      <c r="M67" s="93" t="e">
        <f t="shared" si="9"/>
        <v>#DIV/0!</v>
      </c>
      <c r="N67" s="81" t="e">
        <f t="shared" si="6"/>
        <v>#DIV/0!</v>
      </c>
      <c r="O67" s="82" t="e">
        <f>M67*Stundenverrechnungssatz!$C$44</f>
        <v>#DIV/0!</v>
      </c>
      <c r="P67" s="83" t="e">
        <f t="shared" si="7"/>
        <v>#DIV/0!</v>
      </c>
      <c r="Q67" s="123" t="e">
        <f t="shared" si="8"/>
        <v>#DIV/0!</v>
      </c>
    </row>
    <row r="68" spans="1:17" ht="15" x14ac:dyDescent="0.25">
      <c r="A68" s="124" t="s">
        <v>90</v>
      </c>
      <c r="B68" s="77">
        <v>1</v>
      </c>
      <c r="C68" s="84" t="s">
        <v>206</v>
      </c>
      <c r="D68" s="87" t="s">
        <v>561</v>
      </c>
      <c r="E68" s="87">
        <v>39.08</v>
      </c>
      <c r="F68" s="80" t="s">
        <v>551</v>
      </c>
      <c r="G68" s="87" t="s">
        <v>101</v>
      </c>
      <c r="H68" s="151">
        <f>VLOOKUP(F68,'Raumgruppen - Leistungen'!$C$2:$F$77,3)</f>
        <v>5</v>
      </c>
      <c r="I68" s="78">
        <v>250</v>
      </c>
      <c r="J68" s="79">
        <f t="shared" si="5"/>
        <v>9770</v>
      </c>
      <c r="K68" s="110">
        <f>VLOOKUP(F68,'Raumgruppen - Leistungen'!$C$2:$F$77,4)*$L68</f>
        <v>0</v>
      </c>
      <c r="L68" s="67">
        <v>1</v>
      </c>
      <c r="M68" s="93" t="e">
        <f t="shared" si="9"/>
        <v>#DIV/0!</v>
      </c>
      <c r="N68" s="81" t="e">
        <f t="shared" si="6"/>
        <v>#DIV/0!</v>
      </c>
      <c r="O68" s="82" t="e">
        <f>M68*Stundenverrechnungssatz!$C$44</f>
        <v>#DIV/0!</v>
      </c>
      <c r="P68" s="83" t="e">
        <f t="shared" si="7"/>
        <v>#DIV/0!</v>
      </c>
      <c r="Q68" s="123" t="e">
        <f t="shared" si="8"/>
        <v>#DIV/0!</v>
      </c>
    </row>
    <row r="69" spans="1:17" ht="15" x14ac:dyDescent="0.25">
      <c r="A69" s="124" t="s">
        <v>90</v>
      </c>
      <c r="B69" s="77">
        <v>1</v>
      </c>
      <c r="C69" s="84" t="s">
        <v>207</v>
      </c>
      <c r="D69" s="87" t="s">
        <v>177</v>
      </c>
      <c r="E69" s="87">
        <v>18.98</v>
      </c>
      <c r="F69" s="80" t="s">
        <v>563</v>
      </c>
      <c r="G69" s="87" t="s">
        <v>84</v>
      </c>
      <c r="H69" s="151">
        <f>VLOOKUP(F69,'Raumgruppen - Leistungen'!$C$2:$F$77,3)</f>
        <v>5</v>
      </c>
      <c r="I69" s="78">
        <v>250</v>
      </c>
      <c r="J69" s="79">
        <f t="shared" si="5"/>
        <v>4745</v>
      </c>
      <c r="K69" s="110">
        <f>VLOOKUP(F69,'Raumgruppen - Leistungen'!$C$2:$F$77,4)*$L69</f>
        <v>0</v>
      </c>
      <c r="L69" s="67">
        <v>1</v>
      </c>
      <c r="M69" s="93" t="e">
        <f t="shared" si="9"/>
        <v>#DIV/0!</v>
      </c>
      <c r="N69" s="81" t="e">
        <f t="shared" si="6"/>
        <v>#DIV/0!</v>
      </c>
      <c r="O69" s="82" t="e">
        <f>M69*Stundenverrechnungssatz!$C$44</f>
        <v>#DIV/0!</v>
      </c>
      <c r="P69" s="83" t="e">
        <f t="shared" si="7"/>
        <v>#DIV/0!</v>
      </c>
      <c r="Q69" s="123" t="e">
        <f t="shared" si="8"/>
        <v>#DIV/0!</v>
      </c>
    </row>
    <row r="70" spans="1:17" ht="15" x14ac:dyDescent="0.25">
      <c r="A70" s="124" t="s">
        <v>90</v>
      </c>
      <c r="B70" s="77">
        <v>1</v>
      </c>
      <c r="C70" s="84" t="s">
        <v>208</v>
      </c>
      <c r="D70" s="87" t="s">
        <v>92</v>
      </c>
      <c r="E70" s="87">
        <v>68.180000000000007</v>
      </c>
      <c r="F70" s="80" t="s">
        <v>548</v>
      </c>
      <c r="G70" s="87" t="s">
        <v>93</v>
      </c>
      <c r="H70" s="151">
        <f>VLOOKUP(F70,'Raumgruppen - Leistungen'!$C$2:$F$77,3)</f>
        <v>2.5</v>
      </c>
      <c r="I70" s="78">
        <v>125</v>
      </c>
      <c r="J70" s="79">
        <f t="shared" si="5"/>
        <v>8522.5</v>
      </c>
      <c r="K70" s="110">
        <f>VLOOKUP(F70,'Raumgruppen - Leistungen'!$C$2:$F$77,4)*$L70</f>
        <v>0</v>
      </c>
      <c r="L70" s="67">
        <v>1</v>
      </c>
      <c r="M70" s="93" t="e">
        <f t="shared" si="9"/>
        <v>#DIV/0!</v>
      </c>
      <c r="N70" s="81" t="e">
        <f t="shared" si="6"/>
        <v>#DIV/0!</v>
      </c>
      <c r="O70" s="82" t="e">
        <f>M70*Stundenverrechnungssatz!$C$44</f>
        <v>#DIV/0!</v>
      </c>
      <c r="P70" s="83" t="e">
        <f t="shared" si="7"/>
        <v>#DIV/0!</v>
      </c>
      <c r="Q70" s="123" t="e">
        <f t="shared" si="8"/>
        <v>#DIV/0!</v>
      </c>
    </row>
    <row r="71" spans="1:17" ht="15" x14ac:dyDescent="0.25">
      <c r="A71" s="124" t="s">
        <v>90</v>
      </c>
      <c r="B71" s="77">
        <v>1</v>
      </c>
      <c r="C71" s="84" t="s">
        <v>209</v>
      </c>
      <c r="D71" s="87" t="s">
        <v>166</v>
      </c>
      <c r="E71" s="87">
        <v>8.06</v>
      </c>
      <c r="F71" s="80" t="s">
        <v>576</v>
      </c>
      <c r="G71" s="87" t="s">
        <v>101</v>
      </c>
      <c r="H71" s="151">
        <f>VLOOKUP(F71,'Raumgruppen - Leistungen'!$C$2:$F$77,3)</f>
        <v>0.25</v>
      </c>
      <c r="I71" s="78">
        <v>12</v>
      </c>
      <c r="J71" s="79">
        <f t="shared" si="5"/>
        <v>96.72</v>
      </c>
      <c r="K71" s="110">
        <f>VLOOKUP(F71,'Raumgruppen - Leistungen'!$C$2:$F$77,4)*$L71</f>
        <v>0</v>
      </c>
      <c r="L71" s="67">
        <v>1</v>
      </c>
      <c r="M71" s="93" t="e">
        <f t="shared" si="9"/>
        <v>#DIV/0!</v>
      </c>
      <c r="N71" s="81" t="e">
        <f t="shared" si="6"/>
        <v>#DIV/0!</v>
      </c>
      <c r="O71" s="82" t="e">
        <f>M71*Stundenverrechnungssatz!$C$44</f>
        <v>#DIV/0!</v>
      </c>
      <c r="P71" s="83" t="e">
        <f t="shared" si="7"/>
        <v>#DIV/0!</v>
      </c>
      <c r="Q71" s="123" t="e">
        <f t="shared" si="8"/>
        <v>#DIV/0!</v>
      </c>
    </row>
    <row r="72" spans="1:17" ht="15" x14ac:dyDescent="0.25">
      <c r="A72" s="124" t="s">
        <v>90</v>
      </c>
      <c r="B72" s="77">
        <v>1</v>
      </c>
      <c r="C72" s="84" t="s">
        <v>210</v>
      </c>
      <c r="D72" s="87" t="s">
        <v>161</v>
      </c>
      <c r="E72" s="87">
        <v>31.82</v>
      </c>
      <c r="F72" s="80" t="s">
        <v>540</v>
      </c>
      <c r="G72" s="152" t="s">
        <v>147</v>
      </c>
      <c r="H72" s="151">
        <f>VLOOKUP(F72,'Raumgruppen - Leistungen'!$C$2:$F$77,3)</f>
        <v>5</v>
      </c>
      <c r="I72" s="78">
        <v>250</v>
      </c>
      <c r="J72" s="79">
        <f t="shared" si="5"/>
        <v>7955</v>
      </c>
      <c r="K72" s="110">
        <f>VLOOKUP(F72,'Raumgruppen - Leistungen'!$C$2:$F$77,4)*$L72</f>
        <v>0</v>
      </c>
      <c r="L72" s="67">
        <v>1</v>
      </c>
      <c r="M72" s="93" t="e">
        <f t="shared" si="9"/>
        <v>#DIV/0!</v>
      </c>
      <c r="N72" s="81" t="e">
        <f t="shared" si="6"/>
        <v>#DIV/0!</v>
      </c>
      <c r="O72" s="82" t="e">
        <f>M72*Stundenverrechnungssatz!$C$44</f>
        <v>#DIV/0!</v>
      </c>
      <c r="P72" s="83" t="e">
        <f t="shared" si="7"/>
        <v>#DIV/0!</v>
      </c>
      <c r="Q72" s="123" t="e">
        <f t="shared" si="8"/>
        <v>#DIV/0!</v>
      </c>
    </row>
    <row r="73" spans="1:17" ht="15" x14ac:dyDescent="0.25">
      <c r="A73" s="124" t="s">
        <v>90</v>
      </c>
      <c r="B73" s="77">
        <v>1</v>
      </c>
      <c r="C73" s="84" t="s">
        <v>211</v>
      </c>
      <c r="D73" s="87" t="s">
        <v>212</v>
      </c>
      <c r="E73" s="87">
        <v>24.03</v>
      </c>
      <c r="F73" s="152" t="s">
        <v>544</v>
      </c>
      <c r="G73" s="152" t="s">
        <v>147</v>
      </c>
      <c r="H73" s="151">
        <f>VLOOKUP(F73,'Raumgruppen - Leistungen'!$C$2:$F$77,3)</f>
        <v>2</v>
      </c>
      <c r="I73" s="78">
        <v>100</v>
      </c>
      <c r="J73" s="79">
        <f t="shared" si="5"/>
        <v>2403</v>
      </c>
      <c r="K73" s="110">
        <f>VLOOKUP(F73,'Raumgruppen - Leistungen'!$C$2:$F$77,4)*$L73</f>
        <v>0</v>
      </c>
      <c r="L73" s="67">
        <v>1</v>
      </c>
      <c r="M73" s="93" t="e">
        <f t="shared" si="9"/>
        <v>#DIV/0!</v>
      </c>
      <c r="N73" s="81" t="e">
        <f t="shared" si="6"/>
        <v>#DIV/0!</v>
      </c>
      <c r="O73" s="82" t="e">
        <f>M73*Stundenverrechnungssatz!$C$44</f>
        <v>#DIV/0!</v>
      </c>
      <c r="P73" s="83" t="e">
        <f t="shared" si="7"/>
        <v>#DIV/0!</v>
      </c>
      <c r="Q73" s="123" t="e">
        <f t="shared" si="8"/>
        <v>#DIV/0!</v>
      </c>
    </row>
    <row r="74" spans="1:17" ht="15" x14ac:dyDescent="0.25">
      <c r="A74" s="124" t="s">
        <v>90</v>
      </c>
      <c r="B74" s="77">
        <v>1</v>
      </c>
      <c r="C74" s="84" t="s">
        <v>213</v>
      </c>
      <c r="D74" s="87" t="s">
        <v>214</v>
      </c>
      <c r="E74" s="87">
        <v>21.04</v>
      </c>
      <c r="F74" s="80" t="s">
        <v>544</v>
      </c>
      <c r="G74" s="152" t="s">
        <v>147</v>
      </c>
      <c r="H74" s="151">
        <f>VLOOKUP(F74,'Raumgruppen - Leistungen'!$C$2:$F$77,3)</f>
        <v>2</v>
      </c>
      <c r="I74" s="78">
        <v>100</v>
      </c>
      <c r="J74" s="79">
        <f t="shared" si="5"/>
        <v>2104</v>
      </c>
      <c r="K74" s="110">
        <f>VLOOKUP(F74,'Raumgruppen - Leistungen'!$C$2:$F$77,4)*$L74</f>
        <v>0</v>
      </c>
      <c r="L74" s="67">
        <v>1</v>
      </c>
      <c r="M74" s="93" t="e">
        <f t="shared" si="9"/>
        <v>#DIV/0!</v>
      </c>
      <c r="N74" s="81" t="e">
        <f t="shared" si="6"/>
        <v>#DIV/0!</v>
      </c>
      <c r="O74" s="82" t="e">
        <f>M74*Stundenverrechnungssatz!$C$44</f>
        <v>#DIV/0!</v>
      </c>
      <c r="P74" s="83" t="e">
        <f t="shared" si="7"/>
        <v>#DIV/0!</v>
      </c>
      <c r="Q74" s="123" t="e">
        <f t="shared" si="8"/>
        <v>#DIV/0!</v>
      </c>
    </row>
    <row r="75" spans="1:17" ht="15" x14ac:dyDescent="0.25">
      <c r="A75" s="124" t="s">
        <v>90</v>
      </c>
      <c r="B75" s="77">
        <v>1</v>
      </c>
      <c r="C75" s="84" t="s">
        <v>215</v>
      </c>
      <c r="D75" s="87" t="s">
        <v>216</v>
      </c>
      <c r="E75" s="87">
        <v>21.63</v>
      </c>
      <c r="F75" s="152" t="s">
        <v>544</v>
      </c>
      <c r="G75" s="152" t="s">
        <v>147</v>
      </c>
      <c r="H75" s="151">
        <f>VLOOKUP(F75,'Raumgruppen - Leistungen'!$C$2:$F$77,3)</f>
        <v>2</v>
      </c>
      <c r="I75" s="78">
        <v>100</v>
      </c>
      <c r="J75" s="79">
        <f t="shared" si="5"/>
        <v>2163</v>
      </c>
      <c r="K75" s="110">
        <f>VLOOKUP(F75,'Raumgruppen - Leistungen'!$C$2:$F$77,4)*$L75</f>
        <v>0</v>
      </c>
      <c r="L75" s="67">
        <v>1</v>
      </c>
      <c r="M75" s="93" t="e">
        <f t="shared" si="9"/>
        <v>#DIV/0!</v>
      </c>
      <c r="N75" s="81" t="e">
        <f t="shared" si="6"/>
        <v>#DIV/0!</v>
      </c>
      <c r="O75" s="82" t="e">
        <f>M75*Stundenverrechnungssatz!$C$44</f>
        <v>#DIV/0!</v>
      </c>
      <c r="P75" s="83" t="e">
        <f t="shared" si="7"/>
        <v>#DIV/0!</v>
      </c>
      <c r="Q75" s="123" t="e">
        <f t="shared" si="8"/>
        <v>#DIV/0!</v>
      </c>
    </row>
    <row r="76" spans="1:17" ht="15" x14ac:dyDescent="0.25">
      <c r="A76" s="124" t="s">
        <v>90</v>
      </c>
      <c r="B76" s="77">
        <v>1</v>
      </c>
      <c r="C76" s="84" t="s">
        <v>217</v>
      </c>
      <c r="D76" s="153" t="s">
        <v>218</v>
      </c>
      <c r="E76" s="87">
        <v>21.05</v>
      </c>
      <c r="F76" s="152" t="s">
        <v>544</v>
      </c>
      <c r="G76" s="152" t="s">
        <v>147</v>
      </c>
      <c r="H76" s="151">
        <f>VLOOKUP(F76,'Raumgruppen - Leistungen'!$C$2:$F$77,3)</f>
        <v>2</v>
      </c>
      <c r="I76" s="78">
        <v>100</v>
      </c>
      <c r="J76" s="79">
        <f t="shared" si="5"/>
        <v>2105</v>
      </c>
      <c r="K76" s="110">
        <f>VLOOKUP(F76,'Raumgruppen - Leistungen'!$C$2:$F$77,4)*$L76</f>
        <v>0</v>
      </c>
      <c r="L76" s="67">
        <v>1</v>
      </c>
      <c r="M76" s="93" t="e">
        <f t="shared" si="9"/>
        <v>#DIV/0!</v>
      </c>
      <c r="N76" s="81" t="e">
        <f t="shared" si="6"/>
        <v>#DIV/0!</v>
      </c>
      <c r="O76" s="82" t="e">
        <f>M76*Stundenverrechnungssatz!$C$44</f>
        <v>#DIV/0!</v>
      </c>
      <c r="P76" s="83" t="e">
        <f t="shared" si="7"/>
        <v>#DIV/0!</v>
      </c>
      <c r="Q76" s="123" t="e">
        <f t="shared" si="8"/>
        <v>#DIV/0!</v>
      </c>
    </row>
    <row r="77" spans="1:17" ht="15" x14ac:dyDescent="0.25">
      <c r="A77" s="124" t="s">
        <v>90</v>
      </c>
      <c r="B77" s="77">
        <v>1</v>
      </c>
      <c r="C77" s="84" t="s">
        <v>219</v>
      </c>
      <c r="D77" s="87" t="s">
        <v>220</v>
      </c>
      <c r="E77" s="87">
        <v>22.33</v>
      </c>
      <c r="F77" s="152" t="s">
        <v>544</v>
      </c>
      <c r="G77" s="152" t="s">
        <v>147</v>
      </c>
      <c r="H77" s="151">
        <f>VLOOKUP(F77,'Raumgruppen - Leistungen'!$C$2:$F$77,3)</f>
        <v>2</v>
      </c>
      <c r="I77" s="78">
        <v>100</v>
      </c>
      <c r="J77" s="79">
        <f t="shared" si="5"/>
        <v>2233</v>
      </c>
      <c r="K77" s="110">
        <f>VLOOKUP(F77,'Raumgruppen - Leistungen'!$C$2:$F$77,4)*$L77</f>
        <v>0</v>
      </c>
      <c r="L77" s="67">
        <v>1</v>
      </c>
      <c r="M77" s="93" t="e">
        <f t="shared" si="9"/>
        <v>#DIV/0!</v>
      </c>
      <c r="N77" s="81" t="e">
        <f t="shared" si="6"/>
        <v>#DIV/0!</v>
      </c>
      <c r="O77" s="82" t="e">
        <f>M77*Stundenverrechnungssatz!$C$44</f>
        <v>#DIV/0!</v>
      </c>
      <c r="P77" s="83" t="e">
        <f t="shared" si="7"/>
        <v>#DIV/0!</v>
      </c>
      <c r="Q77" s="123" t="e">
        <f t="shared" si="8"/>
        <v>#DIV/0!</v>
      </c>
    </row>
    <row r="78" spans="1:17" ht="15" x14ac:dyDescent="0.25">
      <c r="A78" s="124" t="s">
        <v>90</v>
      </c>
      <c r="B78" s="77">
        <v>1</v>
      </c>
      <c r="C78" s="84" t="s">
        <v>221</v>
      </c>
      <c r="D78" s="87" t="s">
        <v>222</v>
      </c>
      <c r="E78" s="87">
        <v>21.28</v>
      </c>
      <c r="F78" s="152" t="s">
        <v>544</v>
      </c>
      <c r="G78" s="152" t="s">
        <v>147</v>
      </c>
      <c r="H78" s="151">
        <f>VLOOKUP(F78,'Raumgruppen - Leistungen'!$C$2:$F$77,3)</f>
        <v>2</v>
      </c>
      <c r="I78" s="78">
        <v>100</v>
      </c>
      <c r="J78" s="79">
        <f t="shared" si="5"/>
        <v>2128</v>
      </c>
      <c r="K78" s="110">
        <f>VLOOKUP(F78,'Raumgruppen - Leistungen'!$C$2:$F$77,4)*$L78</f>
        <v>0</v>
      </c>
      <c r="L78" s="67">
        <v>1</v>
      </c>
      <c r="M78" s="93" t="e">
        <f t="shared" si="9"/>
        <v>#DIV/0!</v>
      </c>
      <c r="N78" s="81" t="e">
        <f t="shared" si="6"/>
        <v>#DIV/0!</v>
      </c>
      <c r="O78" s="82" t="e">
        <f>M78*Stundenverrechnungssatz!$C$44</f>
        <v>#DIV/0!</v>
      </c>
      <c r="P78" s="83" t="e">
        <f t="shared" si="7"/>
        <v>#DIV/0!</v>
      </c>
      <c r="Q78" s="123" t="e">
        <f t="shared" si="8"/>
        <v>#DIV/0!</v>
      </c>
    </row>
    <row r="79" spans="1:17" ht="15" x14ac:dyDescent="0.25">
      <c r="A79" s="124" t="s">
        <v>90</v>
      </c>
      <c r="B79" s="77">
        <v>1</v>
      </c>
      <c r="C79" s="84" t="s">
        <v>223</v>
      </c>
      <c r="D79" s="87" t="s">
        <v>224</v>
      </c>
      <c r="E79" s="87">
        <v>21.55</v>
      </c>
      <c r="F79" s="152" t="s">
        <v>544</v>
      </c>
      <c r="G79" s="152" t="s">
        <v>147</v>
      </c>
      <c r="H79" s="151">
        <f>VLOOKUP(F79,'Raumgruppen - Leistungen'!$C$2:$F$77,3)</f>
        <v>2</v>
      </c>
      <c r="I79" s="78">
        <v>100</v>
      </c>
      <c r="J79" s="79">
        <f t="shared" si="5"/>
        <v>2155</v>
      </c>
      <c r="K79" s="110">
        <f>VLOOKUP(F79,'Raumgruppen - Leistungen'!$C$2:$F$77,4)*$L79</f>
        <v>0</v>
      </c>
      <c r="L79" s="67">
        <v>1</v>
      </c>
      <c r="M79" s="93" t="e">
        <f t="shared" si="9"/>
        <v>#DIV/0!</v>
      </c>
      <c r="N79" s="81" t="e">
        <f t="shared" si="6"/>
        <v>#DIV/0!</v>
      </c>
      <c r="O79" s="82" t="e">
        <f>M79*Stundenverrechnungssatz!$C$44</f>
        <v>#DIV/0!</v>
      </c>
      <c r="P79" s="83" t="e">
        <f t="shared" si="7"/>
        <v>#DIV/0!</v>
      </c>
      <c r="Q79" s="123" t="e">
        <f t="shared" si="8"/>
        <v>#DIV/0!</v>
      </c>
    </row>
    <row r="80" spans="1:17" ht="15" x14ac:dyDescent="0.25">
      <c r="A80" s="124" t="s">
        <v>90</v>
      </c>
      <c r="B80" s="77">
        <v>1</v>
      </c>
      <c r="C80" s="84" t="s">
        <v>225</v>
      </c>
      <c r="D80" s="87" t="s">
        <v>226</v>
      </c>
      <c r="E80" s="87">
        <v>21.5</v>
      </c>
      <c r="F80" s="152" t="s">
        <v>544</v>
      </c>
      <c r="G80" s="152" t="s">
        <v>147</v>
      </c>
      <c r="H80" s="151">
        <f>VLOOKUP(F80,'Raumgruppen - Leistungen'!$C$2:$F$77,3)</f>
        <v>2</v>
      </c>
      <c r="I80" s="78">
        <v>100</v>
      </c>
      <c r="J80" s="79">
        <f t="shared" si="5"/>
        <v>2150</v>
      </c>
      <c r="K80" s="110">
        <f>VLOOKUP(F80,'Raumgruppen - Leistungen'!$C$2:$F$77,4)*$L80</f>
        <v>0</v>
      </c>
      <c r="L80" s="67">
        <v>1</v>
      </c>
      <c r="M80" s="93" t="e">
        <f t="shared" si="9"/>
        <v>#DIV/0!</v>
      </c>
      <c r="N80" s="81" t="e">
        <f t="shared" si="6"/>
        <v>#DIV/0!</v>
      </c>
      <c r="O80" s="82" t="e">
        <f>M80*Stundenverrechnungssatz!$C$44</f>
        <v>#DIV/0!</v>
      </c>
      <c r="P80" s="83" t="e">
        <f t="shared" si="7"/>
        <v>#DIV/0!</v>
      </c>
      <c r="Q80" s="123" t="e">
        <f t="shared" si="8"/>
        <v>#DIV/0!</v>
      </c>
    </row>
    <row r="81" spans="1:17" ht="15" x14ac:dyDescent="0.25">
      <c r="A81" s="124" t="s">
        <v>90</v>
      </c>
      <c r="B81" s="77">
        <v>1</v>
      </c>
      <c r="C81" s="84" t="s">
        <v>227</v>
      </c>
      <c r="D81" s="87" t="s">
        <v>177</v>
      </c>
      <c r="E81" s="87">
        <v>12.51</v>
      </c>
      <c r="F81" s="80" t="s">
        <v>563</v>
      </c>
      <c r="G81" s="87" t="s">
        <v>101</v>
      </c>
      <c r="H81" s="151">
        <f>VLOOKUP(F81,'Raumgruppen - Leistungen'!$C$2:$F$77,3)</f>
        <v>5</v>
      </c>
      <c r="I81" s="78">
        <v>250</v>
      </c>
      <c r="J81" s="79">
        <f t="shared" si="5"/>
        <v>3127.5</v>
      </c>
      <c r="K81" s="110">
        <f>VLOOKUP(F81,'Raumgruppen - Leistungen'!$C$2:$F$77,4)*$L81</f>
        <v>0</v>
      </c>
      <c r="L81" s="67">
        <v>1</v>
      </c>
      <c r="M81" s="93" t="e">
        <f t="shared" si="9"/>
        <v>#DIV/0!</v>
      </c>
      <c r="N81" s="81" t="e">
        <f t="shared" si="6"/>
        <v>#DIV/0!</v>
      </c>
      <c r="O81" s="82" t="e">
        <f>M81*Stundenverrechnungssatz!$C$44</f>
        <v>#DIV/0!</v>
      </c>
      <c r="P81" s="83" t="e">
        <f t="shared" si="7"/>
        <v>#DIV/0!</v>
      </c>
      <c r="Q81" s="123" t="e">
        <f t="shared" si="8"/>
        <v>#DIV/0!</v>
      </c>
    </row>
    <row r="82" spans="1:17" ht="15" x14ac:dyDescent="0.25">
      <c r="A82" s="124" t="s">
        <v>90</v>
      </c>
      <c r="B82" s="77">
        <v>1</v>
      </c>
      <c r="C82" s="84" t="s">
        <v>228</v>
      </c>
      <c r="D82" s="87" t="s">
        <v>229</v>
      </c>
      <c r="E82" s="87">
        <v>34.549999999999997</v>
      </c>
      <c r="F82" s="80" t="s">
        <v>583</v>
      </c>
      <c r="G82" s="87" t="s">
        <v>101</v>
      </c>
      <c r="H82" s="151">
        <f>VLOOKUP(F82,'Raumgruppen - Leistungen'!$C$2:$F$77,3)</f>
        <v>3</v>
      </c>
      <c r="I82" s="78">
        <v>151</v>
      </c>
      <c r="J82" s="79">
        <f t="shared" si="5"/>
        <v>5217.0499999999993</v>
      </c>
      <c r="K82" s="110">
        <f>VLOOKUP(F82,'Raumgruppen - Leistungen'!$C$2:$F$77,4)*$L82</f>
        <v>0</v>
      </c>
      <c r="L82" s="67">
        <v>1</v>
      </c>
      <c r="M82" s="93" t="e">
        <f t="shared" si="9"/>
        <v>#DIV/0!</v>
      </c>
      <c r="N82" s="81" t="e">
        <f t="shared" si="6"/>
        <v>#DIV/0!</v>
      </c>
      <c r="O82" s="82" t="e">
        <f>M82*Stundenverrechnungssatz!$C$44</f>
        <v>#DIV/0!</v>
      </c>
      <c r="P82" s="83" t="e">
        <f t="shared" si="7"/>
        <v>#DIV/0!</v>
      </c>
      <c r="Q82" s="123" t="e">
        <f t="shared" si="8"/>
        <v>#DIV/0!</v>
      </c>
    </row>
    <row r="83" spans="1:17" ht="15" x14ac:dyDescent="0.25">
      <c r="A83" s="124" t="s">
        <v>90</v>
      </c>
      <c r="B83" s="77">
        <v>1</v>
      </c>
      <c r="C83" s="84" t="s">
        <v>230</v>
      </c>
      <c r="D83" s="87" t="s">
        <v>231</v>
      </c>
      <c r="E83" s="87">
        <v>40.07</v>
      </c>
      <c r="F83" s="80" t="s">
        <v>527</v>
      </c>
      <c r="G83" s="87" t="s">
        <v>101</v>
      </c>
      <c r="H83" s="151">
        <f>VLOOKUP(F83,'Raumgruppen - Leistungen'!$C$2:$F$77,3)</f>
        <v>6</v>
      </c>
      <c r="I83" s="108">
        <v>302</v>
      </c>
      <c r="J83" s="79">
        <f t="shared" si="5"/>
        <v>12101.14</v>
      </c>
      <c r="K83" s="110">
        <f>VLOOKUP(F83,'Raumgruppen - Leistungen'!$C$2:$F$77,4)*$L83</f>
        <v>0</v>
      </c>
      <c r="L83" s="67">
        <v>1</v>
      </c>
      <c r="M83" s="93" t="e">
        <f t="shared" si="9"/>
        <v>#DIV/0!</v>
      </c>
      <c r="N83" s="81" t="e">
        <f t="shared" si="6"/>
        <v>#DIV/0!</v>
      </c>
      <c r="O83" s="82" t="e">
        <f>M83*Stundenverrechnungssatz!$C$44</f>
        <v>#DIV/0!</v>
      </c>
      <c r="P83" s="83" t="e">
        <f t="shared" si="7"/>
        <v>#DIV/0!</v>
      </c>
      <c r="Q83" s="123" t="e">
        <f t="shared" si="8"/>
        <v>#DIV/0!</v>
      </c>
    </row>
    <row r="84" spans="1:17" ht="15" x14ac:dyDescent="0.25">
      <c r="A84" s="124" t="s">
        <v>90</v>
      </c>
      <c r="B84" s="77">
        <v>1</v>
      </c>
      <c r="C84" s="84" t="s">
        <v>232</v>
      </c>
      <c r="D84" s="87" t="s">
        <v>233</v>
      </c>
      <c r="E84" s="87">
        <v>8.1199999999999992</v>
      </c>
      <c r="F84" s="80" t="s">
        <v>517</v>
      </c>
      <c r="G84" s="87" t="s">
        <v>84</v>
      </c>
      <c r="H84" s="151">
        <f>VLOOKUP(F84,'Raumgruppen - Leistungen'!$C$2:$F$77,3)</f>
        <v>6</v>
      </c>
      <c r="I84" s="108">
        <v>302</v>
      </c>
      <c r="J84" s="79">
        <f t="shared" si="5"/>
        <v>2452.2399999999998</v>
      </c>
      <c r="K84" s="110">
        <f>VLOOKUP(F84,'Raumgruppen - Leistungen'!$C$2:$F$77,4)*$L84</f>
        <v>0</v>
      </c>
      <c r="L84" s="67">
        <v>1</v>
      </c>
      <c r="M84" s="93" t="e">
        <f t="shared" si="9"/>
        <v>#DIV/0!</v>
      </c>
      <c r="N84" s="81" t="e">
        <f t="shared" si="6"/>
        <v>#DIV/0!</v>
      </c>
      <c r="O84" s="82" t="e">
        <f>M84*Stundenverrechnungssatz!$C$44</f>
        <v>#DIV/0!</v>
      </c>
      <c r="P84" s="83" t="e">
        <f t="shared" si="7"/>
        <v>#DIV/0!</v>
      </c>
      <c r="Q84" s="123" t="e">
        <f t="shared" si="8"/>
        <v>#DIV/0!</v>
      </c>
    </row>
    <row r="85" spans="1:17" ht="15" x14ac:dyDescent="0.25">
      <c r="A85" s="124" t="s">
        <v>90</v>
      </c>
      <c r="B85" s="77">
        <v>1</v>
      </c>
      <c r="C85" s="84" t="s">
        <v>234</v>
      </c>
      <c r="D85" s="87" t="s">
        <v>103</v>
      </c>
      <c r="E85" s="87">
        <v>12.53</v>
      </c>
      <c r="F85" s="80" t="s">
        <v>513</v>
      </c>
      <c r="G85" s="87" t="s">
        <v>84</v>
      </c>
      <c r="H85" s="151">
        <f>VLOOKUP(F85,'Raumgruppen - Leistungen'!$C$2:$F$77,3)</f>
        <v>6</v>
      </c>
      <c r="I85" s="108">
        <v>302</v>
      </c>
      <c r="J85" s="79">
        <f t="shared" si="5"/>
        <v>3784.06</v>
      </c>
      <c r="K85" s="110">
        <f>VLOOKUP(F85,'Raumgruppen - Leistungen'!$C$2:$F$77,4)*$L85</f>
        <v>0</v>
      </c>
      <c r="L85" s="67">
        <v>1</v>
      </c>
      <c r="M85" s="93" t="e">
        <f t="shared" si="9"/>
        <v>#DIV/0!</v>
      </c>
      <c r="N85" s="81" t="e">
        <f t="shared" si="6"/>
        <v>#DIV/0!</v>
      </c>
      <c r="O85" s="82" t="e">
        <f>M85*Stundenverrechnungssatz!$C$44</f>
        <v>#DIV/0!</v>
      </c>
      <c r="P85" s="83" t="e">
        <f t="shared" si="7"/>
        <v>#DIV/0!</v>
      </c>
      <c r="Q85" s="123" t="e">
        <f t="shared" si="8"/>
        <v>#DIV/0!</v>
      </c>
    </row>
    <row r="86" spans="1:17" ht="15" x14ac:dyDescent="0.25">
      <c r="A86" s="124" t="s">
        <v>90</v>
      </c>
      <c r="B86" s="77">
        <v>1</v>
      </c>
      <c r="C86" s="84" t="s">
        <v>235</v>
      </c>
      <c r="D86" s="87" t="s">
        <v>110</v>
      </c>
      <c r="E86" s="87">
        <v>10.63</v>
      </c>
      <c r="F86" s="80" t="s">
        <v>513</v>
      </c>
      <c r="G86" s="87" t="s">
        <v>84</v>
      </c>
      <c r="H86" s="151">
        <f>VLOOKUP(F86,'Raumgruppen - Leistungen'!$C$2:$F$77,3)</f>
        <v>6</v>
      </c>
      <c r="I86" s="108">
        <v>302</v>
      </c>
      <c r="J86" s="79">
        <f t="shared" si="5"/>
        <v>3210.26</v>
      </c>
      <c r="K86" s="110">
        <f>VLOOKUP(F86,'Raumgruppen - Leistungen'!$C$2:$F$77,4)*$L86</f>
        <v>0</v>
      </c>
      <c r="L86" s="67">
        <v>1</v>
      </c>
      <c r="M86" s="93" t="e">
        <f t="shared" si="9"/>
        <v>#DIV/0!</v>
      </c>
      <c r="N86" s="81" t="e">
        <f t="shared" si="6"/>
        <v>#DIV/0!</v>
      </c>
      <c r="O86" s="82" t="e">
        <f>M86*Stundenverrechnungssatz!$C$44</f>
        <v>#DIV/0!</v>
      </c>
      <c r="P86" s="83" t="e">
        <f t="shared" si="7"/>
        <v>#DIV/0!</v>
      </c>
      <c r="Q86" s="123" t="e">
        <f t="shared" si="8"/>
        <v>#DIV/0!</v>
      </c>
    </row>
    <row r="87" spans="1:17" ht="15" x14ac:dyDescent="0.25">
      <c r="A87" s="124" t="s">
        <v>90</v>
      </c>
      <c r="B87" s="77">
        <v>1</v>
      </c>
      <c r="C87" s="84" t="s">
        <v>236</v>
      </c>
      <c r="D87" s="87" t="s">
        <v>237</v>
      </c>
      <c r="E87" s="87">
        <v>6.26</v>
      </c>
      <c r="F87" s="80" t="s">
        <v>517</v>
      </c>
      <c r="G87" s="87" t="s">
        <v>84</v>
      </c>
      <c r="H87" s="151">
        <f>VLOOKUP(F87,'Raumgruppen - Leistungen'!$C$2:$F$77,3)</f>
        <v>6</v>
      </c>
      <c r="I87" s="108">
        <v>302</v>
      </c>
      <c r="J87" s="79">
        <f t="shared" si="5"/>
        <v>1890.52</v>
      </c>
      <c r="K87" s="110">
        <f>VLOOKUP(F87,'Raumgruppen - Leistungen'!$C$2:$F$77,4)*$L87</f>
        <v>0</v>
      </c>
      <c r="L87" s="67">
        <v>1</v>
      </c>
      <c r="M87" s="93" t="e">
        <f t="shared" si="9"/>
        <v>#DIV/0!</v>
      </c>
      <c r="N87" s="81" t="e">
        <f t="shared" si="6"/>
        <v>#DIV/0!</v>
      </c>
      <c r="O87" s="82" t="e">
        <f>M87*Stundenverrechnungssatz!$C$44</f>
        <v>#DIV/0!</v>
      </c>
      <c r="P87" s="83" t="e">
        <f t="shared" si="7"/>
        <v>#DIV/0!</v>
      </c>
      <c r="Q87" s="123" t="e">
        <f t="shared" si="8"/>
        <v>#DIV/0!</v>
      </c>
    </row>
    <row r="88" spans="1:17" ht="15" x14ac:dyDescent="0.25">
      <c r="A88" s="124" t="s">
        <v>90</v>
      </c>
      <c r="B88" s="77">
        <v>1</v>
      </c>
      <c r="C88" s="84" t="s">
        <v>238</v>
      </c>
      <c r="D88" s="87" t="s">
        <v>239</v>
      </c>
      <c r="E88" s="87">
        <v>16.440000000000001</v>
      </c>
      <c r="F88" s="80" t="s">
        <v>527</v>
      </c>
      <c r="G88" s="87" t="s">
        <v>101</v>
      </c>
      <c r="H88" s="151">
        <f>VLOOKUP(F88,'Raumgruppen - Leistungen'!$C$2:$F$77,3)</f>
        <v>6</v>
      </c>
      <c r="I88" s="108">
        <v>302</v>
      </c>
      <c r="J88" s="79">
        <f t="shared" si="5"/>
        <v>4964.88</v>
      </c>
      <c r="K88" s="110">
        <f>VLOOKUP(F88,'Raumgruppen - Leistungen'!$C$2:$F$77,4)*$L88</f>
        <v>0</v>
      </c>
      <c r="L88" s="67">
        <v>1</v>
      </c>
      <c r="M88" s="93" t="e">
        <f t="shared" si="9"/>
        <v>#DIV/0!</v>
      </c>
      <c r="N88" s="81" t="e">
        <f t="shared" si="6"/>
        <v>#DIV/0!</v>
      </c>
      <c r="O88" s="82" t="e">
        <f>M88*Stundenverrechnungssatz!$C$44</f>
        <v>#DIV/0!</v>
      </c>
      <c r="P88" s="83" t="e">
        <f t="shared" si="7"/>
        <v>#DIV/0!</v>
      </c>
      <c r="Q88" s="123" t="e">
        <f t="shared" si="8"/>
        <v>#DIV/0!</v>
      </c>
    </row>
    <row r="89" spans="1:17" ht="15" x14ac:dyDescent="0.25">
      <c r="A89" s="124" t="s">
        <v>90</v>
      </c>
      <c r="B89" s="77">
        <v>1</v>
      </c>
      <c r="C89" s="84" t="s">
        <v>240</v>
      </c>
      <c r="D89" s="87" t="s">
        <v>86</v>
      </c>
      <c r="E89" s="87">
        <v>32.93</v>
      </c>
      <c r="F89" s="80" t="s">
        <v>548</v>
      </c>
      <c r="G89" s="87" t="s">
        <v>101</v>
      </c>
      <c r="H89" s="151">
        <f>VLOOKUP(F89,'Raumgruppen - Leistungen'!$C$2:$F$77,3)</f>
        <v>2.5</v>
      </c>
      <c r="I89" s="78">
        <v>125</v>
      </c>
      <c r="J89" s="79">
        <f t="shared" si="5"/>
        <v>4116.25</v>
      </c>
      <c r="K89" s="110">
        <f>VLOOKUP(F89,'Raumgruppen - Leistungen'!$C$2:$F$77,4)*$L89</f>
        <v>0</v>
      </c>
      <c r="L89" s="67">
        <v>1</v>
      </c>
      <c r="M89" s="93" t="e">
        <f t="shared" si="9"/>
        <v>#DIV/0!</v>
      </c>
      <c r="N89" s="81" t="e">
        <f t="shared" si="6"/>
        <v>#DIV/0!</v>
      </c>
      <c r="O89" s="82" t="e">
        <f>M89*Stundenverrechnungssatz!$C$44</f>
        <v>#DIV/0!</v>
      </c>
      <c r="P89" s="83" t="e">
        <f t="shared" si="7"/>
        <v>#DIV/0!</v>
      </c>
      <c r="Q89" s="123" t="e">
        <f t="shared" si="8"/>
        <v>#DIV/0!</v>
      </c>
    </row>
    <row r="90" spans="1:17" ht="15" x14ac:dyDescent="0.25">
      <c r="A90" s="124" t="s">
        <v>90</v>
      </c>
      <c r="B90" s="77">
        <v>1</v>
      </c>
      <c r="C90" s="84" t="s">
        <v>241</v>
      </c>
      <c r="D90" s="87" t="s">
        <v>175</v>
      </c>
      <c r="E90" s="87">
        <v>5.88</v>
      </c>
      <c r="F90" s="80" t="s">
        <v>539</v>
      </c>
      <c r="G90" s="87" t="s">
        <v>101</v>
      </c>
      <c r="H90" s="151">
        <f>VLOOKUP(F90,'Raumgruppen - Leistungen'!$C$2:$F$77,3)</f>
        <v>2</v>
      </c>
      <c r="I90" s="78">
        <v>100</v>
      </c>
      <c r="J90" s="79">
        <f t="shared" si="5"/>
        <v>588</v>
      </c>
      <c r="K90" s="110">
        <f>VLOOKUP(F90,'Raumgruppen - Leistungen'!$C$2:$F$77,4)*$L90</f>
        <v>0</v>
      </c>
      <c r="L90" s="67">
        <v>1</v>
      </c>
      <c r="M90" s="93" t="e">
        <f t="shared" si="9"/>
        <v>#DIV/0!</v>
      </c>
      <c r="N90" s="81" t="e">
        <f t="shared" si="6"/>
        <v>#DIV/0!</v>
      </c>
      <c r="O90" s="82" t="e">
        <f>M90*Stundenverrechnungssatz!$C$44</f>
        <v>#DIV/0!</v>
      </c>
      <c r="P90" s="83" t="e">
        <f t="shared" si="7"/>
        <v>#DIV/0!</v>
      </c>
      <c r="Q90" s="123" t="e">
        <f t="shared" si="8"/>
        <v>#DIV/0!</v>
      </c>
    </row>
    <row r="91" spans="1:17" ht="15" x14ac:dyDescent="0.25">
      <c r="A91" s="124" t="s">
        <v>90</v>
      </c>
      <c r="B91" s="77">
        <v>1</v>
      </c>
      <c r="C91" s="84" t="s">
        <v>243</v>
      </c>
      <c r="D91" s="87" t="s">
        <v>166</v>
      </c>
      <c r="E91" s="87">
        <v>14.37</v>
      </c>
      <c r="F91" s="80" t="s">
        <v>576</v>
      </c>
      <c r="G91" s="87" t="s">
        <v>101</v>
      </c>
      <c r="H91" s="151">
        <f>VLOOKUP(F91,'Raumgruppen - Leistungen'!$C$2:$F$77,3)</f>
        <v>0.25</v>
      </c>
      <c r="I91" s="78">
        <v>12</v>
      </c>
      <c r="J91" s="79">
        <f t="shared" si="5"/>
        <v>172.44</v>
      </c>
      <c r="K91" s="110">
        <f>VLOOKUP(F91,'Raumgruppen - Leistungen'!$C$2:$F$77,4)*$L91</f>
        <v>0</v>
      </c>
      <c r="L91" s="67">
        <v>1</v>
      </c>
      <c r="M91" s="93" t="e">
        <f t="shared" si="9"/>
        <v>#DIV/0!</v>
      </c>
      <c r="N91" s="81" t="e">
        <f t="shared" ref="N91:N150" si="10">M91*H91</f>
        <v>#DIV/0!</v>
      </c>
      <c r="O91" s="82" t="e">
        <f>M91*Stundenverrechnungssatz!$C$44</f>
        <v>#DIV/0!</v>
      </c>
      <c r="P91" s="83" t="e">
        <f t="shared" ref="P91:P150" si="11">I91*O91</f>
        <v>#DIV/0!</v>
      </c>
      <c r="Q91" s="123" t="e">
        <f t="shared" si="8"/>
        <v>#DIV/0!</v>
      </c>
    </row>
    <row r="92" spans="1:17" ht="15" x14ac:dyDescent="0.25">
      <c r="A92" s="124" t="s">
        <v>90</v>
      </c>
      <c r="B92" s="77">
        <v>1</v>
      </c>
      <c r="C92" s="84" t="s">
        <v>244</v>
      </c>
      <c r="D92" s="87" t="s">
        <v>86</v>
      </c>
      <c r="E92" s="87">
        <v>28.07</v>
      </c>
      <c r="F92" s="80" t="s">
        <v>548</v>
      </c>
      <c r="G92" s="87" t="s">
        <v>101</v>
      </c>
      <c r="H92" s="151">
        <f>VLOOKUP(F92,'Raumgruppen - Leistungen'!$C$2:$F$77,3)</f>
        <v>2.5</v>
      </c>
      <c r="I92" s="78">
        <v>125</v>
      </c>
      <c r="J92" s="79">
        <f t="shared" ref="J92:J151" si="12">E92*I92</f>
        <v>3508.75</v>
      </c>
      <c r="K92" s="110">
        <f>VLOOKUP(F92,'Raumgruppen - Leistungen'!$C$2:$F$77,4)*$L92</f>
        <v>0</v>
      </c>
      <c r="L92" s="67">
        <v>1</v>
      </c>
      <c r="M92" s="93" t="e">
        <f t="shared" si="9"/>
        <v>#DIV/0!</v>
      </c>
      <c r="N92" s="81" t="e">
        <f t="shared" si="10"/>
        <v>#DIV/0!</v>
      </c>
      <c r="O92" s="82" t="e">
        <f>M92*Stundenverrechnungssatz!$C$44</f>
        <v>#DIV/0!</v>
      </c>
      <c r="P92" s="83" t="e">
        <f t="shared" si="11"/>
        <v>#DIV/0!</v>
      </c>
      <c r="Q92" s="123" t="e">
        <f t="shared" ref="Q92:Q151" si="13">P92/12</f>
        <v>#DIV/0!</v>
      </c>
    </row>
    <row r="93" spans="1:17" ht="15" x14ac:dyDescent="0.25">
      <c r="A93" s="124" t="s">
        <v>90</v>
      </c>
      <c r="B93" s="77">
        <v>1</v>
      </c>
      <c r="C93" s="84" t="s">
        <v>245</v>
      </c>
      <c r="D93" s="87" t="s">
        <v>86</v>
      </c>
      <c r="E93" s="87">
        <v>80.67</v>
      </c>
      <c r="F93" s="80" t="s">
        <v>548</v>
      </c>
      <c r="G93" s="87" t="s">
        <v>101</v>
      </c>
      <c r="H93" s="151">
        <f>VLOOKUP(F93,'Raumgruppen - Leistungen'!$C$2:$F$77,3)</f>
        <v>2.5</v>
      </c>
      <c r="I93" s="78">
        <v>125</v>
      </c>
      <c r="J93" s="79">
        <f t="shared" si="12"/>
        <v>10083.75</v>
      </c>
      <c r="K93" s="110">
        <f>VLOOKUP(F93,'Raumgruppen - Leistungen'!$C$2:$F$77,4)*$L93</f>
        <v>0</v>
      </c>
      <c r="L93" s="67">
        <v>1</v>
      </c>
      <c r="M93" s="93" t="e">
        <f t="shared" ref="M93:M152" si="14">E93/K93</f>
        <v>#DIV/0!</v>
      </c>
      <c r="N93" s="81" t="e">
        <f t="shared" si="10"/>
        <v>#DIV/0!</v>
      </c>
      <c r="O93" s="82" t="e">
        <f>M93*Stundenverrechnungssatz!$C$44</f>
        <v>#DIV/0!</v>
      </c>
      <c r="P93" s="83" t="e">
        <f t="shared" si="11"/>
        <v>#DIV/0!</v>
      </c>
      <c r="Q93" s="123" t="e">
        <f t="shared" si="13"/>
        <v>#DIV/0!</v>
      </c>
    </row>
    <row r="94" spans="1:17" ht="15" x14ac:dyDescent="0.25">
      <c r="A94" s="124" t="s">
        <v>90</v>
      </c>
      <c r="B94" s="77">
        <v>1</v>
      </c>
      <c r="C94" s="84" t="s">
        <v>246</v>
      </c>
      <c r="D94" s="87" t="s">
        <v>247</v>
      </c>
      <c r="E94" s="87">
        <v>17.559999999999999</v>
      </c>
      <c r="F94" s="80" t="s">
        <v>576</v>
      </c>
      <c r="G94" s="87" t="s">
        <v>101</v>
      </c>
      <c r="H94" s="151">
        <f>VLOOKUP(F94,'Raumgruppen - Leistungen'!$C$2:$F$77,3)</f>
        <v>0.25</v>
      </c>
      <c r="I94" s="78">
        <v>12</v>
      </c>
      <c r="J94" s="79">
        <f t="shared" si="12"/>
        <v>210.71999999999997</v>
      </c>
      <c r="K94" s="110">
        <f>VLOOKUP(F94,'Raumgruppen - Leistungen'!$C$2:$F$77,4)*$L94</f>
        <v>0</v>
      </c>
      <c r="L94" s="67">
        <v>1</v>
      </c>
      <c r="M94" s="93" t="e">
        <f t="shared" si="14"/>
        <v>#DIV/0!</v>
      </c>
      <c r="N94" s="81" t="e">
        <f t="shared" si="10"/>
        <v>#DIV/0!</v>
      </c>
      <c r="O94" s="82" t="e">
        <f>M94*Stundenverrechnungssatz!$C$44</f>
        <v>#DIV/0!</v>
      </c>
      <c r="P94" s="83" t="e">
        <f t="shared" si="11"/>
        <v>#DIV/0!</v>
      </c>
      <c r="Q94" s="123" t="e">
        <f t="shared" si="13"/>
        <v>#DIV/0!</v>
      </c>
    </row>
    <row r="95" spans="1:17" ht="15" x14ac:dyDescent="0.25">
      <c r="A95" s="124" t="s">
        <v>90</v>
      </c>
      <c r="B95" s="77">
        <v>1</v>
      </c>
      <c r="C95" s="84" t="s">
        <v>248</v>
      </c>
      <c r="D95" s="87" t="s">
        <v>249</v>
      </c>
      <c r="E95" s="87">
        <v>29.1</v>
      </c>
      <c r="F95" s="80" t="s">
        <v>576</v>
      </c>
      <c r="G95" s="87" t="s">
        <v>101</v>
      </c>
      <c r="H95" s="151">
        <f>VLOOKUP(F95,'Raumgruppen - Leistungen'!$C$2:$F$77,3)</f>
        <v>0.25</v>
      </c>
      <c r="I95" s="78">
        <v>12</v>
      </c>
      <c r="J95" s="79">
        <f t="shared" si="12"/>
        <v>349.20000000000005</v>
      </c>
      <c r="K95" s="110">
        <f>VLOOKUP(F95,'Raumgruppen - Leistungen'!$C$2:$F$77,4)*$L95</f>
        <v>0</v>
      </c>
      <c r="L95" s="67">
        <v>1</v>
      </c>
      <c r="M95" s="93" t="e">
        <f t="shared" si="14"/>
        <v>#DIV/0!</v>
      </c>
      <c r="N95" s="81" t="e">
        <f t="shared" si="10"/>
        <v>#DIV/0!</v>
      </c>
      <c r="O95" s="82" t="e">
        <f>M95*Stundenverrechnungssatz!$C$44</f>
        <v>#DIV/0!</v>
      </c>
      <c r="P95" s="83" t="e">
        <f t="shared" si="11"/>
        <v>#DIV/0!</v>
      </c>
      <c r="Q95" s="123" t="e">
        <f t="shared" si="13"/>
        <v>#DIV/0!</v>
      </c>
    </row>
    <row r="96" spans="1:17" ht="15" x14ac:dyDescent="0.25">
      <c r="A96" s="124" t="s">
        <v>90</v>
      </c>
      <c r="B96" s="77">
        <v>1</v>
      </c>
      <c r="C96" s="84" t="s">
        <v>250</v>
      </c>
      <c r="D96" s="87" t="s">
        <v>161</v>
      </c>
      <c r="E96" s="87">
        <v>32.14</v>
      </c>
      <c r="F96" s="80" t="s">
        <v>540</v>
      </c>
      <c r="G96" s="152" t="s">
        <v>147</v>
      </c>
      <c r="H96" s="151">
        <f>VLOOKUP(F96,'Raumgruppen - Leistungen'!$C$2:$F$77,3)</f>
        <v>5</v>
      </c>
      <c r="I96" s="78">
        <v>250</v>
      </c>
      <c r="J96" s="79">
        <f t="shared" si="12"/>
        <v>8035</v>
      </c>
      <c r="K96" s="110">
        <f>VLOOKUP(F96,'Raumgruppen - Leistungen'!$C$2:$F$77,4)*$L96</f>
        <v>0</v>
      </c>
      <c r="L96" s="67">
        <v>1</v>
      </c>
      <c r="M96" s="93" t="e">
        <f t="shared" si="14"/>
        <v>#DIV/0!</v>
      </c>
      <c r="N96" s="81" t="e">
        <f t="shared" si="10"/>
        <v>#DIV/0!</v>
      </c>
      <c r="O96" s="82" t="e">
        <f>M96*Stundenverrechnungssatz!$C$44</f>
        <v>#DIV/0!</v>
      </c>
      <c r="P96" s="83" t="e">
        <f t="shared" si="11"/>
        <v>#DIV/0!</v>
      </c>
      <c r="Q96" s="123" t="e">
        <f t="shared" si="13"/>
        <v>#DIV/0!</v>
      </c>
    </row>
    <row r="97" spans="1:17" ht="15" x14ac:dyDescent="0.25">
      <c r="A97" s="124" t="s">
        <v>90</v>
      </c>
      <c r="B97" s="77">
        <v>1</v>
      </c>
      <c r="C97" s="84" t="s">
        <v>251</v>
      </c>
      <c r="D97" s="87" t="s">
        <v>252</v>
      </c>
      <c r="E97" s="87">
        <v>21.96</v>
      </c>
      <c r="F97" s="152" t="s">
        <v>544</v>
      </c>
      <c r="G97" s="152" t="s">
        <v>147</v>
      </c>
      <c r="H97" s="151">
        <f>VLOOKUP(F97,'Raumgruppen - Leistungen'!$C$2:$F$77,3)</f>
        <v>2</v>
      </c>
      <c r="I97" s="78">
        <v>100</v>
      </c>
      <c r="J97" s="79">
        <f t="shared" si="12"/>
        <v>2196</v>
      </c>
      <c r="K97" s="110">
        <f>VLOOKUP(F97,'Raumgruppen - Leistungen'!$C$2:$F$77,4)*$L97</f>
        <v>0</v>
      </c>
      <c r="L97" s="67">
        <v>1</v>
      </c>
      <c r="M97" s="93" t="e">
        <f t="shared" si="14"/>
        <v>#DIV/0!</v>
      </c>
      <c r="N97" s="81" t="e">
        <f t="shared" si="10"/>
        <v>#DIV/0!</v>
      </c>
      <c r="O97" s="82" t="e">
        <f>M97*Stundenverrechnungssatz!$C$44</f>
        <v>#DIV/0!</v>
      </c>
      <c r="P97" s="83" t="e">
        <f t="shared" si="11"/>
        <v>#DIV/0!</v>
      </c>
      <c r="Q97" s="123" t="e">
        <f t="shared" si="13"/>
        <v>#DIV/0!</v>
      </c>
    </row>
    <row r="98" spans="1:17" ht="15" x14ac:dyDescent="0.25">
      <c r="A98" s="124" t="s">
        <v>90</v>
      </c>
      <c r="B98" s="77">
        <v>1</v>
      </c>
      <c r="C98" s="84" t="s">
        <v>253</v>
      </c>
      <c r="D98" s="87" t="s">
        <v>254</v>
      </c>
      <c r="E98" s="87">
        <v>34.21</v>
      </c>
      <c r="F98" s="152" t="s">
        <v>544</v>
      </c>
      <c r="G98" s="152" t="s">
        <v>147</v>
      </c>
      <c r="H98" s="151">
        <f>VLOOKUP(F98,'Raumgruppen - Leistungen'!$C$2:$F$77,3)</f>
        <v>2</v>
      </c>
      <c r="I98" s="78">
        <v>100</v>
      </c>
      <c r="J98" s="79">
        <f t="shared" si="12"/>
        <v>3421</v>
      </c>
      <c r="K98" s="110">
        <f>VLOOKUP(F98,'Raumgruppen - Leistungen'!$C$2:$F$77,4)*$L98</f>
        <v>0</v>
      </c>
      <c r="L98" s="67">
        <v>1</v>
      </c>
      <c r="M98" s="93" t="e">
        <f t="shared" si="14"/>
        <v>#DIV/0!</v>
      </c>
      <c r="N98" s="81" t="e">
        <f t="shared" si="10"/>
        <v>#DIV/0!</v>
      </c>
      <c r="O98" s="82" t="e">
        <f>M98*Stundenverrechnungssatz!$C$44</f>
        <v>#DIV/0!</v>
      </c>
      <c r="P98" s="83" t="e">
        <f t="shared" si="11"/>
        <v>#DIV/0!</v>
      </c>
      <c r="Q98" s="123" t="e">
        <f t="shared" si="13"/>
        <v>#DIV/0!</v>
      </c>
    </row>
    <row r="99" spans="1:17" ht="15" x14ac:dyDescent="0.25">
      <c r="A99" s="124" t="s">
        <v>90</v>
      </c>
      <c r="B99" s="77">
        <v>1</v>
      </c>
      <c r="C99" s="84" t="s">
        <v>255</v>
      </c>
      <c r="D99" s="87" t="s">
        <v>254</v>
      </c>
      <c r="E99" s="87">
        <v>36.340000000000003</v>
      </c>
      <c r="F99" s="152" t="s">
        <v>544</v>
      </c>
      <c r="G99" s="152" t="s">
        <v>147</v>
      </c>
      <c r="H99" s="151">
        <f>VLOOKUP(F99,'Raumgruppen - Leistungen'!$C$2:$F$77,3)</f>
        <v>2</v>
      </c>
      <c r="I99" s="78">
        <v>100</v>
      </c>
      <c r="J99" s="79">
        <f t="shared" si="12"/>
        <v>3634.0000000000005</v>
      </c>
      <c r="K99" s="110">
        <f>VLOOKUP(F99,'Raumgruppen - Leistungen'!$C$2:$F$77,4)*$L99</f>
        <v>0</v>
      </c>
      <c r="L99" s="67">
        <v>1</v>
      </c>
      <c r="M99" s="93" t="e">
        <f t="shared" si="14"/>
        <v>#DIV/0!</v>
      </c>
      <c r="N99" s="81" t="e">
        <f t="shared" si="10"/>
        <v>#DIV/0!</v>
      </c>
      <c r="O99" s="82" t="e">
        <f>M99*Stundenverrechnungssatz!$C$44</f>
        <v>#DIV/0!</v>
      </c>
      <c r="P99" s="83" t="e">
        <f t="shared" si="11"/>
        <v>#DIV/0!</v>
      </c>
      <c r="Q99" s="123" t="e">
        <f t="shared" si="13"/>
        <v>#DIV/0!</v>
      </c>
    </row>
    <row r="100" spans="1:17" ht="15" x14ac:dyDescent="0.25">
      <c r="A100" s="124" t="s">
        <v>90</v>
      </c>
      <c r="B100" s="77">
        <v>1</v>
      </c>
      <c r="C100" s="84" t="s">
        <v>256</v>
      </c>
      <c r="D100" s="87" t="s">
        <v>254</v>
      </c>
      <c r="E100" s="87">
        <v>22.05</v>
      </c>
      <c r="F100" s="152" t="s">
        <v>544</v>
      </c>
      <c r="G100" s="152" t="s">
        <v>147</v>
      </c>
      <c r="H100" s="151">
        <f>VLOOKUP(F100,'Raumgruppen - Leistungen'!$C$2:$F$77,3)</f>
        <v>2</v>
      </c>
      <c r="I100" s="78">
        <v>100</v>
      </c>
      <c r="J100" s="79">
        <f t="shared" si="12"/>
        <v>2205</v>
      </c>
      <c r="K100" s="110">
        <f>VLOOKUP(F100,'Raumgruppen - Leistungen'!$C$2:$F$77,4)*$L100</f>
        <v>0</v>
      </c>
      <c r="L100" s="67">
        <v>1</v>
      </c>
      <c r="M100" s="93" t="e">
        <f t="shared" si="14"/>
        <v>#DIV/0!</v>
      </c>
      <c r="N100" s="81" t="e">
        <f t="shared" si="10"/>
        <v>#DIV/0!</v>
      </c>
      <c r="O100" s="82" t="e">
        <f>M100*Stundenverrechnungssatz!$C$44</f>
        <v>#DIV/0!</v>
      </c>
      <c r="P100" s="83" t="e">
        <f t="shared" si="11"/>
        <v>#DIV/0!</v>
      </c>
      <c r="Q100" s="123" t="e">
        <f t="shared" si="13"/>
        <v>#DIV/0!</v>
      </c>
    </row>
    <row r="101" spans="1:17" ht="15" x14ac:dyDescent="0.25">
      <c r="A101" s="124" t="s">
        <v>90</v>
      </c>
      <c r="B101" s="77">
        <v>1</v>
      </c>
      <c r="C101" s="84" t="s">
        <v>257</v>
      </c>
      <c r="D101" s="87" t="s">
        <v>258</v>
      </c>
      <c r="E101" s="87">
        <v>22.16</v>
      </c>
      <c r="F101" s="152" t="s">
        <v>544</v>
      </c>
      <c r="G101" s="152" t="s">
        <v>147</v>
      </c>
      <c r="H101" s="151">
        <f>VLOOKUP(F101,'Raumgruppen - Leistungen'!$C$2:$F$77,3)</f>
        <v>2</v>
      </c>
      <c r="I101" s="78">
        <v>100</v>
      </c>
      <c r="J101" s="79">
        <f t="shared" si="12"/>
        <v>2216</v>
      </c>
      <c r="K101" s="110">
        <f>VLOOKUP(F101,'Raumgruppen - Leistungen'!$C$2:$F$77,4)*$L101</f>
        <v>0</v>
      </c>
      <c r="L101" s="67">
        <v>1</v>
      </c>
      <c r="M101" s="93" t="e">
        <f t="shared" si="14"/>
        <v>#DIV/0!</v>
      </c>
      <c r="N101" s="81" t="e">
        <f t="shared" si="10"/>
        <v>#DIV/0!</v>
      </c>
      <c r="O101" s="82" t="e">
        <f>M101*Stundenverrechnungssatz!$C$44</f>
        <v>#DIV/0!</v>
      </c>
      <c r="P101" s="83" t="e">
        <f t="shared" si="11"/>
        <v>#DIV/0!</v>
      </c>
      <c r="Q101" s="123" t="e">
        <f t="shared" si="13"/>
        <v>#DIV/0!</v>
      </c>
    </row>
    <row r="102" spans="1:17" ht="15" x14ac:dyDescent="0.25">
      <c r="A102" s="124" t="s">
        <v>90</v>
      </c>
      <c r="B102" s="77">
        <v>1</v>
      </c>
      <c r="C102" s="84" t="s">
        <v>259</v>
      </c>
      <c r="D102" s="87" t="s">
        <v>260</v>
      </c>
      <c r="E102" s="87">
        <v>25.87</v>
      </c>
      <c r="F102" s="80" t="s">
        <v>546</v>
      </c>
      <c r="G102" s="87" t="s">
        <v>93</v>
      </c>
      <c r="H102" s="151">
        <f>VLOOKUP(F102,'Raumgruppen - Leistungen'!$C$2:$F$77,3)</f>
        <v>2.5</v>
      </c>
      <c r="I102" s="78">
        <v>125</v>
      </c>
      <c r="J102" s="79">
        <f t="shared" si="12"/>
        <v>3233.75</v>
      </c>
      <c r="K102" s="110">
        <f>VLOOKUP(F102,'Raumgruppen - Leistungen'!$C$2:$F$77,4)*$L102</f>
        <v>0</v>
      </c>
      <c r="L102" s="67">
        <v>1</v>
      </c>
      <c r="M102" s="93" t="e">
        <f t="shared" si="14"/>
        <v>#DIV/0!</v>
      </c>
      <c r="N102" s="81" t="e">
        <f t="shared" si="10"/>
        <v>#DIV/0!</v>
      </c>
      <c r="O102" s="82" t="e">
        <f>M102*Stundenverrechnungssatz!$C$44</f>
        <v>#DIV/0!</v>
      </c>
      <c r="P102" s="83" t="e">
        <f t="shared" si="11"/>
        <v>#DIV/0!</v>
      </c>
      <c r="Q102" s="123" t="e">
        <f t="shared" si="13"/>
        <v>#DIV/0!</v>
      </c>
    </row>
    <row r="103" spans="1:17" ht="15" x14ac:dyDescent="0.25">
      <c r="A103" s="124" t="s">
        <v>90</v>
      </c>
      <c r="B103" s="77">
        <v>1</v>
      </c>
      <c r="C103" s="84" t="s">
        <v>261</v>
      </c>
      <c r="D103" s="87" t="s">
        <v>558</v>
      </c>
      <c r="E103" s="87">
        <v>11.63</v>
      </c>
      <c r="F103" s="80" t="s">
        <v>515</v>
      </c>
      <c r="G103" s="87" t="s">
        <v>101</v>
      </c>
      <c r="H103" s="151">
        <f>VLOOKUP(F103,'Raumgruppen - Leistungen'!$C$2:$F$77,3)</f>
        <v>6</v>
      </c>
      <c r="I103" s="108">
        <v>302</v>
      </c>
      <c r="J103" s="79">
        <f t="shared" si="12"/>
        <v>3512.26</v>
      </c>
      <c r="K103" s="110">
        <f>VLOOKUP(F103,'Raumgruppen - Leistungen'!$C$2:$F$77,4)*$L103</f>
        <v>0</v>
      </c>
      <c r="L103" s="67">
        <v>1</v>
      </c>
      <c r="M103" s="93" t="e">
        <f t="shared" si="14"/>
        <v>#DIV/0!</v>
      </c>
      <c r="N103" s="81" t="e">
        <f t="shared" si="10"/>
        <v>#DIV/0!</v>
      </c>
      <c r="O103" s="82" t="e">
        <f>M103*Stundenverrechnungssatz!$C$44</f>
        <v>#DIV/0!</v>
      </c>
      <c r="P103" s="83" t="e">
        <f t="shared" si="11"/>
        <v>#DIV/0!</v>
      </c>
      <c r="Q103" s="123" t="e">
        <f t="shared" si="13"/>
        <v>#DIV/0!</v>
      </c>
    </row>
    <row r="104" spans="1:17" ht="15" x14ac:dyDescent="0.25">
      <c r="A104" s="124" t="s">
        <v>90</v>
      </c>
      <c r="B104" s="77">
        <v>1</v>
      </c>
      <c r="C104" s="84" t="s">
        <v>262</v>
      </c>
      <c r="D104" s="87" t="s">
        <v>558</v>
      </c>
      <c r="E104" s="87">
        <v>12.21</v>
      </c>
      <c r="F104" s="80" t="s">
        <v>515</v>
      </c>
      <c r="G104" s="87" t="s">
        <v>101</v>
      </c>
      <c r="H104" s="151">
        <f>VLOOKUP(F104,'Raumgruppen - Leistungen'!$C$2:$F$77,3)</f>
        <v>6</v>
      </c>
      <c r="I104" s="108">
        <v>302</v>
      </c>
      <c r="J104" s="79">
        <f t="shared" si="12"/>
        <v>3687.42</v>
      </c>
      <c r="K104" s="110">
        <f>VLOOKUP(F104,'Raumgruppen - Leistungen'!$C$2:$F$77,4)*$L104</f>
        <v>0</v>
      </c>
      <c r="L104" s="67">
        <v>1</v>
      </c>
      <c r="M104" s="93" t="e">
        <f t="shared" si="14"/>
        <v>#DIV/0!</v>
      </c>
      <c r="N104" s="81" t="e">
        <f t="shared" si="10"/>
        <v>#DIV/0!</v>
      </c>
      <c r="O104" s="82" t="e">
        <f>M104*Stundenverrechnungssatz!$C$44</f>
        <v>#DIV/0!</v>
      </c>
      <c r="P104" s="83" t="e">
        <f t="shared" si="11"/>
        <v>#DIV/0!</v>
      </c>
      <c r="Q104" s="123" t="e">
        <f t="shared" si="13"/>
        <v>#DIV/0!</v>
      </c>
    </row>
    <row r="105" spans="1:17" ht="15" x14ac:dyDescent="0.25">
      <c r="A105" s="124" t="s">
        <v>90</v>
      </c>
      <c r="B105" s="77">
        <v>1</v>
      </c>
      <c r="C105" s="84" t="s">
        <v>263</v>
      </c>
      <c r="D105" s="87" t="s">
        <v>558</v>
      </c>
      <c r="E105" s="87">
        <v>12.01</v>
      </c>
      <c r="F105" s="80" t="s">
        <v>515</v>
      </c>
      <c r="G105" s="87" t="s">
        <v>101</v>
      </c>
      <c r="H105" s="151">
        <f>VLOOKUP(F105,'Raumgruppen - Leistungen'!$C$2:$F$77,3)</f>
        <v>6</v>
      </c>
      <c r="I105" s="108">
        <v>302</v>
      </c>
      <c r="J105" s="79">
        <f t="shared" si="12"/>
        <v>3627.02</v>
      </c>
      <c r="K105" s="110">
        <f>VLOOKUP(F105,'Raumgruppen - Leistungen'!$C$2:$F$77,4)*$L105</f>
        <v>0</v>
      </c>
      <c r="L105" s="67">
        <v>1</v>
      </c>
      <c r="M105" s="93" t="e">
        <f t="shared" si="14"/>
        <v>#DIV/0!</v>
      </c>
      <c r="N105" s="81" t="e">
        <f t="shared" si="10"/>
        <v>#DIV/0!</v>
      </c>
      <c r="O105" s="82" t="e">
        <f>M105*Stundenverrechnungssatz!$C$44</f>
        <v>#DIV/0!</v>
      </c>
      <c r="P105" s="83" t="e">
        <f t="shared" si="11"/>
        <v>#DIV/0!</v>
      </c>
      <c r="Q105" s="123" t="e">
        <f t="shared" si="13"/>
        <v>#DIV/0!</v>
      </c>
    </row>
    <row r="106" spans="1:17" ht="15" x14ac:dyDescent="0.25">
      <c r="A106" s="124" t="s">
        <v>90</v>
      </c>
      <c r="B106" s="77">
        <v>1</v>
      </c>
      <c r="C106" s="84" t="s">
        <v>264</v>
      </c>
      <c r="D106" s="87" t="s">
        <v>558</v>
      </c>
      <c r="E106" s="87">
        <v>19.649999999999999</v>
      </c>
      <c r="F106" s="80" t="s">
        <v>515</v>
      </c>
      <c r="G106" s="87" t="s">
        <v>101</v>
      </c>
      <c r="H106" s="151">
        <f>VLOOKUP(F106,'Raumgruppen - Leistungen'!$C$2:$F$77,3)</f>
        <v>6</v>
      </c>
      <c r="I106" s="108">
        <v>302</v>
      </c>
      <c r="J106" s="79">
        <f t="shared" si="12"/>
        <v>5934.2999999999993</v>
      </c>
      <c r="K106" s="110">
        <f>VLOOKUP(F106,'Raumgruppen - Leistungen'!$C$2:$F$77,4)*$L106</f>
        <v>0</v>
      </c>
      <c r="L106" s="67">
        <v>1</v>
      </c>
      <c r="M106" s="93" t="e">
        <f t="shared" si="14"/>
        <v>#DIV/0!</v>
      </c>
      <c r="N106" s="81" t="e">
        <f t="shared" si="10"/>
        <v>#DIV/0!</v>
      </c>
      <c r="O106" s="82" t="e">
        <f>M106*Stundenverrechnungssatz!$C$44</f>
        <v>#DIV/0!</v>
      </c>
      <c r="P106" s="83" t="e">
        <f t="shared" si="11"/>
        <v>#DIV/0!</v>
      </c>
      <c r="Q106" s="123" t="e">
        <f t="shared" si="13"/>
        <v>#DIV/0!</v>
      </c>
    </row>
    <row r="107" spans="1:17" ht="15" x14ac:dyDescent="0.25">
      <c r="A107" s="124" t="s">
        <v>90</v>
      </c>
      <c r="B107" s="77">
        <v>1</v>
      </c>
      <c r="C107" s="84" t="s">
        <v>265</v>
      </c>
      <c r="D107" s="87" t="s">
        <v>531</v>
      </c>
      <c r="E107" s="87">
        <v>3.85</v>
      </c>
      <c r="F107" s="80" t="s">
        <v>513</v>
      </c>
      <c r="G107" s="87" t="s">
        <v>84</v>
      </c>
      <c r="H107" s="151">
        <f>VLOOKUP(F107,'Raumgruppen - Leistungen'!$C$2:$F$77,3)</f>
        <v>6</v>
      </c>
      <c r="I107" s="108">
        <v>302</v>
      </c>
      <c r="J107" s="79">
        <f t="shared" si="12"/>
        <v>1162.7</v>
      </c>
      <c r="K107" s="110">
        <f>VLOOKUP(F107,'Raumgruppen - Leistungen'!$C$2:$F$77,4)*$L107</f>
        <v>0</v>
      </c>
      <c r="L107" s="67">
        <v>1</v>
      </c>
      <c r="M107" s="93" t="e">
        <f t="shared" si="14"/>
        <v>#DIV/0!</v>
      </c>
      <c r="N107" s="81" t="e">
        <f t="shared" si="10"/>
        <v>#DIV/0!</v>
      </c>
      <c r="O107" s="82" t="e">
        <f>M107*Stundenverrechnungssatz!$C$44</f>
        <v>#DIV/0!</v>
      </c>
      <c r="P107" s="83" t="e">
        <f t="shared" si="11"/>
        <v>#DIV/0!</v>
      </c>
      <c r="Q107" s="123" t="e">
        <f t="shared" si="13"/>
        <v>#DIV/0!</v>
      </c>
    </row>
    <row r="108" spans="1:17" ht="15" x14ac:dyDescent="0.25">
      <c r="A108" s="124" t="s">
        <v>90</v>
      </c>
      <c r="B108" s="77">
        <v>1</v>
      </c>
      <c r="C108" s="84" t="s">
        <v>266</v>
      </c>
      <c r="D108" s="87" t="s">
        <v>558</v>
      </c>
      <c r="E108" s="87">
        <v>12.31</v>
      </c>
      <c r="F108" s="80" t="s">
        <v>515</v>
      </c>
      <c r="G108" s="87" t="s">
        <v>101</v>
      </c>
      <c r="H108" s="151">
        <f>VLOOKUP(F108,'Raumgruppen - Leistungen'!$C$2:$F$77,3)</f>
        <v>6</v>
      </c>
      <c r="I108" s="108">
        <v>302</v>
      </c>
      <c r="J108" s="79">
        <f t="shared" si="12"/>
        <v>3717.6200000000003</v>
      </c>
      <c r="K108" s="110">
        <f>VLOOKUP(F108,'Raumgruppen - Leistungen'!$C$2:$F$77,4)*$L108</f>
        <v>0</v>
      </c>
      <c r="L108" s="67">
        <v>1</v>
      </c>
      <c r="M108" s="93" t="e">
        <f t="shared" si="14"/>
        <v>#DIV/0!</v>
      </c>
      <c r="N108" s="81" t="e">
        <f t="shared" si="10"/>
        <v>#DIV/0!</v>
      </c>
      <c r="O108" s="82" t="e">
        <f>M108*Stundenverrechnungssatz!$C$44</f>
        <v>#DIV/0!</v>
      </c>
      <c r="P108" s="83" t="e">
        <f t="shared" si="11"/>
        <v>#DIV/0!</v>
      </c>
      <c r="Q108" s="123" t="e">
        <f t="shared" si="13"/>
        <v>#DIV/0!</v>
      </c>
    </row>
    <row r="109" spans="1:17" ht="15" x14ac:dyDescent="0.25">
      <c r="A109" s="124" t="s">
        <v>90</v>
      </c>
      <c r="B109" s="77">
        <v>1</v>
      </c>
      <c r="C109" s="84" t="s">
        <v>267</v>
      </c>
      <c r="D109" s="87" t="s">
        <v>558</v>
      </c>
      <c r="E109" s="87">
        <v>12.21</v>
      </c>
      <c r="F109" s="80" t="s">
        <v>515</v>
      </c>
      <c r="G109" s="87" t="s">
        <v>101</v>
      </c>
      <c r="H109" s="151">
        <f>VLOOKUP(F109,'Raumgruppen - Leistungen'!$C$2:$F$77,3)</f>
        <v>6</v>
      </c>
      <c r="I109" s="108">
        <v>302</v>
      </c>
      <c r="J109" s="79">
        <f t="shared" si="12"/>
        <v>3687.42</v>
      </c>
      <c r="K109" s="110">
        <f>VLOOKUP(F109,'Raumgruppen - Leistungen'!$C$2:$F$77,4)*$L109</f>
        <v>0</v>
      </c>
      <c r="L109" s="67">
        <v>1</v>
      </c>
      <c r="M109" s="93" t="e">
        <f t="shared" si="14"/>
        <v>#DIV/0!</v>
      </c>
      <c r="N109" s="81" t="e">
        <f t="shared" si="10"/>
        <v>#DIV/0!</v>
      </c>
      <c r="O109" s="82" t="e">
        <f>M109*Stundenverrechnungssatz!$C$44</f>
        <v>#DIV/0!</v>
      </c>
      <c r="P109" s="83" t="e">
        <f t="shared" si="11"/>
        <v>#DIV/0!</v>
      </c>
      <c r="Q109" s="123" t="e">
        <f t="shared" si="13"/>
        <v>#DIV/0!</v>
      </c>
    </row>
    <row r="110" spans="1:17" ht="15" x14ac:dyDescent="0.25">
      <c r="A110" s="124" t="s">
        <v>90</v>
      </c>
      <c r="B110" s="77">
        <v>1</v>
      </c>
      <c r="C110" s="84" t="s">
        <v>268</v>
      </c>
      <c r="D110" s="87" t="s">
        <v>558</v>
      </c>
      <c r="E110" s="87">
        <v>11.77</v>
      </c>
      <c r="F110" s="80" t="s">
        <v>515</v>
      </c>
      <c r="G110" s="87" t="s">
        <v>101</v>
      </c>
      <c r="H110" s="151">
        <f>VLOOKUP(F110,'Raumgruppen - Leistungen'!$C$2:$F$77,3)</f>
        <v>6</v>
      </c>
      <c r="I110" s="108">
        <v>302</v>
      </c>
      <c r="J110" s="79">
        <f t="shared" si="12"/>
        <v>3554.54</v>
      </c>
      <c r="K110" s="110">
        <f>VLOOKUP(F110,'Raumgruppen - Leistungen'!$C$2:$F$77,4)*$L110</f>
        <v>0</v>
      </c>
      <c r="L110" s="67">
        <v>1</v>
      </c>
      <c r="M110" s="93" t="e">
        <f t="shared" si="14"/>
        <v>#DIV/0!</v>
      </c>
      <c r="N110" s="81" t="e">
        <f t="shared" si="10"/>
        <v>#DIV/0!</v>
      </c>
      <c r="O110" s="82" t="e">
        <f>M110*Stundenverrechnungssatz!$C$44</f>
        <v>#DIV/0!</v>
      </c>
      <c r="P110" s="83" t="e">
        <f t="shared" si="11"/>
        <v>#DIV/0!</v>
      </c>
      <c r="Q110" s="123" t="e">
        <f t="shared" si="13"/>
        <v>#DIV/0!</v>
      </c>
    </row>
    <row r="111" spans="1:17" ht="15" x14ac:dyDescent="0.25">
      <c r="A111" s="124" t="s">
        <v>90</v>
      </c>
      <c r="B111" s="77">
        <v>1</v>
      </c>
      <c r="C111" s="84" t="s">
        <v>269</v>
      </c>
      <c r="D111" s="87" t="s">
        <v>558</v>
      </c>
      <c r="E111" s="87">
        <v>10.77</v>
      </c>
      <c r="F111" s="80" t="s">
        <v>515</v>
      </c>
      <c r="G111" s="87" t="s">
        <v>101</v>
      </c>
      <c r="H111" s="151">
        <f>VLOOKUP(F111,'Raumgruppen - Leistungen'!$C$2:$F$77,3)</f>
        <v>6</v>
      </c>
      <c r="I111" s="108">
        <v>302</v>
      </c>
      <c r="J111" s="79">
        <f t="shared" si="12"/>
        <v>3252.54</v>
      </c>
      <c r="K111" s="110">
        <f>VLOOKUP(F111,'Raumgruppen - Leistungen'!$C$2:$F$77,4)*$L111</f>
        <v>0</v>
      </c>
      <c r="L111" s="67">
        <v>1</v>
      </c>
      <c r="M111" s="93" t="e">
        <f t="shared" si="14"/>
        <v>#DIV/0!</v>
      </c>
      <c r="N111" s="81" t="e">
        <f t="shared" si="10"/>
        <v>#DIV/0!</v>
      </c>
      <c r="O111" s="82" t="e">
        <f>M111*Stundenverrechnungssatz!$C$44</f>
        <v>#DIV/0!</v>
      </c>
      <c r="P111" s="83" t="e">
        <f t="shared" si="11"/>
        <v>#DIV/0!</v>
      </c>
      <c r="Q111" s="123" t="e">
        <f t="shared" si="13"/>
        <v>#DIV/0!</v>
      </c>
    </row>
    <row r="112" spans="1:17" ht="15" x14ac:dyDescent="0.25">
      <c r="A112" s="124" t="s">
        <v>90</v>
      </c>
      <c r="B112" s="77">
        <v>1</v>
      </c>
      <c r="C112" s="84" t="s">
        <v>270</v>
      </c>
      <c r="D112" s="87" t="s">
        <v>531</v>
      </c>
      <c r="E112" s="87">
        <v>4.2</v>
      </c>
      <c r="F112" s="80" t="s">
        <v>513</v>
      </c>
      <c r="G112" s="87" t="s">
        <v>84</v>
      </c>
      <c r="H112" s="151">
        <f>VLOOKUP(F112,'Raumgruppen - Leistungen'!$C$2:$F$77,3)</f>
        <v>6</v>
      </c>
      <c r="I112" s="108">
        <v>302</v>
      </c>
      <c r="J112" s="79">
        <f t="shared" si="12"/>
        <v>1268.4000000000001</v>
      </c>
      <c r="K112" s="110">
        <f>VLOOKUP(F112,'Raumgruppen - Leistungen'!$C$2:$F$77,4)*$L112</f>
        <v>0</v>
      </c>
      <c r="L112" s="67">
        <v>1</v>
      </c>
      <c r="M112" s="93" t="e">
        <f t="shared" si="14"/>
        <v>#DIV/0!</v>
      </c>
      <c r="N112" s="81" t="e">
        <f t="shared" si="10"/>
        <v>#DIV/0!</v>
      </c>
      <c r="O112" s="82" t="e">
        <f>M112*Stundenverrechnungssatz!$C$44</f>
        <v>#DIV/0!</v>
      </c>
      <c r="P112" s="83" t="e">
        <f t="shared" si="11"/>
        <v>#DIV/0!</v>
      </c>
      <c r="Q112" s="123" t="e">
        <f t="shared" si="13"/>
        <v>#DIV/0!</v>
      </c>
    </row>
    <row r="113" spans="1:17" ht="15" x14ac:dyDescent="0.25">
      <c r="A113" s="124" t="s">
        <v>90</v>
      </c>
      <c r="B113" s="77">
        <v>1</v>
      </c>
      <c r="C113" s="84" t="s">
        <v>271</v>
      </c>
      <c r="D113" s="87" t="s">
        <v>558</v>
      </c>
      <c r="E113" s="87">
        <v>16.600000000000001</v>
      </c>
      <c r="F113" s="80" t="s">
        <v>515</v>
      </c>
      <c r="G113" s="87" t="s">
        <v>101</v>
      </c>
      <c r="H113" s="151">
        <f>VLOOKUP(F113,'Raumgruppen - Leistungen'!$C$2:$F$77,3)</f>
        <v>6</v>
      </c>
      <c r="I113" s="108">
        <v>302</v>
      </c>
      <c r="J113" s="79">
        <f t="shared" si="12"/>
        <v>5013.2000000000007</v>
      </c>
      <c r="K113" s="110">
        <f>VLOOKUP(F113,'Raumgruppen - Leistungen'!$C$2:$F$77,4)*$L113</f>
        <v>0</v>
      </c>
      <c r="L113" s="67">
        <v>1</v>
      </c>
      <c r="M113" s="93" t="e">
        <f t="shared" si="14"/>
        <v>#DIV/0!</v>
      </c>
      <c r="N113" s="81" t="e">
        <f t="shared" si="10"/>
        <v>#DIV/0!</v>
      </c>
      <c r="O113" s="82" t="e">
        <f>M113*Stundenverrechnungssatz!$C$44</f>
        <v>#DIV/0!</v>
      </c>
      <c r="P113" s="83" t="e">
        <f t="shared" si="11"/>
        <v>#DIV/0!</v>
      </c>
      <c r="Q113" s="123" t="e">
        <f t="shared" si="13"/>
        <v>#DIV/0!</v>
      </c>
    </row>
    <row r="114" spans="1:17" ht="15" x14ac:dyDescent="0.25">
      <c r="A114" s="124" t="s">
        <v>90</v>
      </c>
      <c r="B114" s="77">
        <v>1</v>
      </c>
      <c r="C114" s="84" t="s">
        <v>272</v>
      </c>
      <c r="D114" s="87" t="s">
        <v>531</v>
      </c>
      <c r="E114" s="87">
        <v>3.99</v>
      </c>
      <c r="F114" s="80" t="s">
        <v>513</v>
      </c>
      <c r="G114" s="87" t="s">
        <v>84</v>
      </c>
      <c r="H114" s="151">
        <f>VLOOKUP(F114,'Raumgruppen - Leistungen'!$C$2:$F$77,3)</f>
        <v>6</v>
      </c>
      <c r="I114" s="108">
        <v>302</v>
      </c>
      <c r="J114" s="79">
        <f t="shared" si="12"/>
        <v>1204.98</v>
      </c>
      <c r="K114" s="110">
        <f>VLOOKUP(F114,'Raumgruppen - Leistungen'!$C$2:$F$77,4)*$L114</f>
        <v>0</v>
      </c>
      <c r="L114" s="67">
        <v>1</v>
      </c>
      <c r="M114" s="93" t="e">
        <f t="shared" si="14"/>
        <v>#DIV/0!</v>
      </c>
      <c r="N114" s="81" t="e">
        <f t="shared" si="10"/>
        <v>#DIV/0!</v>
      </c>
      <c r="O114" s="82" t="e">
        <f>M114*Stundenverrechnungssatz!$C$44</f>
        <v>#DIV/0!</v>
      </c>
      <c r="P114" s="83" t="e">
        <f t="shared" si="11"/>
        <v>#DIV/0!</v>
      </c>
      <c r="Q114" s="123" t="e">
        <f t="shared" si="13"/>
        <v>#DIV/0!</v>
      </c>
    </row>
    <row r="115" spans="1:17" ht="15" x14ac:dyDescent="0.25">
      <c r="A115" s="124" t="s">
        <v>90</v>
      </c>
      <c r="B115" s="77">
        <v>1</v>
      </c>
      <c r="C115" s="84" t="s">
        <v>273</v>
      </c>
      <c r="D115" s="87" t="s">
        <v>86</v>
      </c>
      <c r="E115" s="87">
        <v>53.61</v>
      </c>
      <c r="F115" s="80" t="s">
        <v>548</v>
      </c>
      <c r="G115" s="87" t="s">
        <v>101</v>
      </c>
      <c r="H115" s="151">
        <f>VLOOKUP(F115,'Raumgruppen - Leistungen'!$C$2:$F$77,3)</f>
        <v>2.5</v>
      </c>
      <c r="I115" s="78">
        <v>125</v>
      </c>
      <c r="J115" s="79">
        <f t="shared" si="12"/>
        <v>6701.25</v>
      </c>
      <c r="K115" s="110">
        <f>VLOOKUP(F115,'Raumgruppen - Leistungen'!$C$2:$F$77,4)*$L115</f>
        <v>0</v>
      </c>
      <c r="L115" s="67">
        <v>1</v>
      </c>
      <c r="M115" s="93" t="e">
        <f t="shared" si="14"/>
        <v>#DIV/0!</v>
      </c>
      <c r="N115" s="81" t="e">
        <f t="shared" si="10"/>
        <v>#DIV/0!</v>
      </c>
      <c r="O115" s="82" t="e">
        <f>M115*Stundenverrechnungssatz!$C$44</f>
        <v>#DIV/0!</v>
      </c>
      <c r="P115" s="83" t="e">
        <f t="shared" si="11"/>
        <v>#DIV/0!</v>
      </c>
      <c r="Q115" s="123" t="e">
        <f t="shared" si="13"/>
        <v>#DIV/0!</v>
      </c>
    </row>
    <row r="116" spans="1:17" ht="15" x14ac:dyDescent="0.25">
      <c r="A116" s="124" t="s">
        <v>90</v>
      </c>
      <c r="B116" s="77">
        <v>1</v>
      </c>
      <c r="C116" s="84" t="s">
        <v>274</v>
      </c>
      <c r="D116" s="87" t="s">
        <v>129</v>
      </c>
      <c r="E116" s="87">
        <v>25.04</v>
      </c>
      <c r="F116" s="80" t="s">
        <v>546</v>
      </c>
      <c r="G116" s="87" t="s">
        <v>93</v>
      </c>
      <c r="H116" s="151">
        <f>VLOOKUP(F116,'Raumgruppen - Leistungen'!$C$2:$F$77,3)</f>
        <v>2.5</v>
      </c>
      <c r="I116" s="78">
        <v>125</v>
      </c>
      <c r="J116" s="79">
        <f t="shared" si="12"/>
        <v>3130</v>
      </c>
      <c r="K116" s="110">
        <f>VLOOKUP(F116,'Raumgruppen - Leistungen'!$C$2:$F$77,4)*$L116</f>
        <v>0</v>
      </c>
      <c r="L116" s="67">
        <v>1</v>
      </c>
      <c r="M116" s="93" t="e">
        <f t="shared" si="14"/>
        <v>#DIV/0!</v>
      </c>
      <c r="N116" s="81" t="e">
        <f t="shared" si="10"/>
        <v>#DIV/0!</v>
      </c>
      <c r="O116" s="82" t="e">
        <f>M116*Stundenverrechnungssatz!$C$44</f>
        <v>#DIV/0!</v>
      </c>
      <c r="P116" s="83" t="e">
        <f t="shared" si="11"/>
        <v>#DIV/0!</v>
      </c>
      <c r="Q116" s="123" t="e">
        <f t="shared" si="13"/>
        <v>#DIV/0!</v>
      </c>
    </row>
    <row r="117" spans="1:17" ht="15" x14ac:dyDescent="0.25">
      <c r="A117" s="124" t="s">
        <v>90</v>
      </c>
      <c r="B117" s="77">
        <v>1</v>
      </c>
      <c r="C117" s="84" t="s">
        <v>275</v>
      </c>
      <c r="D117" s="87" t="s">
        <v>86</v>
      </c>
      <c r="E117" s="87">
        <v>53.8</v>
      </c>
      <c r="F117" s="80" t="s">
        <v>548</v>
      </c>
      <c r="G117" s="87" t="s">
        <v>101</v>
      </c>
      <c r="H117" s="151">
        <f>VLOOKUP(F117,'Raumgruppen - Leistungen'!$C$2:$F$77,3)</f>
        <v>2.5</v>
      </c>
      <c r="I117" s="78">
        <v>125</v>
      </c>
      <c r="J117" s="79">
        <f t="shared" si="12"/>
        <v>6725</v>
      </c>
      <c r="K117" s="110">
        <f>VLOOKUP(F117,'Raumgruppen - Leistungen'!$C$2:$F$77,4)*$L117</f>
        <v>0</v>
      </c>
      <c r="L117" s="67">
        <v>1</v>
      </c>
      <c r="M117" s="93" t="e">
        <f t="shared" si="14"/>
        <v>#DIV/0!</v>
      </c>
      <c r="N117" s="81" t="e">
        <f t="shared" si="10"/>
        <v>#DIV/0!</v>
      </c>
      <c r="O117" s="82" t="e">
        <f>M117*Stundenverrechnungssatz!$C$44</f>
        <v>#DIV/0!</v>
      </c>
      <c r="P117" s="83" t="e">
        <f t="shared" si="11"/>
        <v>#DIV/0!</v>
      </c>
      <c r="Q117" s="123" t="e">
        <f t="shared" si="13"/>
        <v>#DIV/0!</v>
      </c>
    </row>
    <row r="118" spans="1:17" ht="15" x14ac:dyDescent="0.25">
      <c r="A118" s="124" t="s">
        <v>90</v>
      </c>
      <c r="B118" s="77">
        <v>2</v>
      </c>
      <c r="C118" s="84" t="s">
        <v>276</v>
      </c>
      <c r="D118" s="87" t="s">
        <v>161</v>
      </c>
      <c r="E118" s="87">
        <v>61.17</v>
      </c>
      <c r="F118" s="80" t="s">
        <v>540</v>
      </c>
      <c r="G118" s="152" t="s">
        <v>147</v>
      </c>
      <c r="H118" s="151">
        <f>VLOOKUP(F118,'Raumgruppen - Leistungen'!$C$2:$F$77,3)</f>
        <v>5</v>
      </c>
      <c r="I118" s="78">
        <v>250</v>
      </c>
      <c r="J118" s="79">
        <f t="shared" si="12"/>
        <v>15292.5</v>
      </c>
      <c r="K118" s="110">
        <f>VLOOKUP(F118,'Raumgruppen - Leistungen'!$C$2:$F$77,4)*$L118</f>
        <v>0</v>
      </c>
      <c r="L118" s="67">
        <v>1</v>
      </c>
      <c r="M118" s="93" t="e">
        <f t="shared" si="14"/>
        <v>#DIV/0!</v>
      </c>
      <c r="N118" s="81" t="e">
        <f t="shared" si="10"/>
        <v>#DIV/0!</v>
      </c>
      <c r="O118" s="82" t="e">
        <f>M118*Stundenverrechnungssatz!$C$44</f>
        <v>#DIV/0!</v>
      </c>
      <c r="P118" s="83" t="e">
        <f t="shared" si="11"/>
        <v>#DIV/0!</v>
      </c>
      <c r="Q118" s="123" t="e">
        <f t="shared" si="13"/>
        <v>#DIV/0!</v>
      </c>
    </row>
    <row r="119" spans="1:17" ht="15" x14ac:dyDescent="0.25">
      <c r="A119" s="124" t="s">
        <v>90</v>
      </c>
      <c r="B119" s="77">
        <v>2</v>
      </c>
      <c r="C119" s="84" t="s">
        <v>277</v>
      </c>
      <c r="D119" s="87" t="s">
        <v>278</v>
      </c>
      <c r="E119" s="87">
        <v>33.22</v>
      </c>
      <c r="F119" s="152" t="s">
        <v>544</v>
      </c>
      <c r="G119" s="152" t="s">
        <v>147</v>
      </c>
      <c r="H119" s="151">
        <f>VLOOKUP(F119,'Raumgruppen - Leistungen'!$C$2:$F$77,3)</f>
        <v>2</v>
      </c>
      <c r="I119" s="78">
        <v>100</v>
      </c>
      <c r="J119" s="79">
        <f t="shared" si="12"/>
        <v>3322</v>
      </c>
      <c r="K119" s="110">
        <f>VLOOKUP(F119,'Raumgruppen - Leistungen'!$C$2:$F$77,4)*$L119</f>
        <v>0</v>
      </c>
      <c r="L119" s="67">
        <v>1</v>
      </c>
      <c r="M119" s="93" t="e">
        <f t="shared" si="14"/>
        <v>#DIV/0!</v>
      </c>
      <c r="N119" s="81" t="e">
        <f t="shared" si="10"/>
        <v>#DIV/0!</v>
      </c>
      <c r="O119" s="82" t="e">
        <f>M119*Stundenverrechnungssatz!$C$44</f>
        <v>#DIV/0!</v>
      </c>
      <c r="P119" s="83" t="e">
        <f t="shared" si="11"/>
        <v>#DIV/0!</v>
      </c>
      <c r="Q119" s="123" t="e">
        <f t="shared" si="13"/>
        <v>#DIV/0!</v>
      </c>
    </row>
    <row r="120" spans="1:17" ht="15" x14ac:dyDescent="0.25">
      <c r="A120" s="124" t="s">
        <v>90</v>
      </c>
      <c r="B120" s="77">
        <v>2</v>
      </c>
      <c r="C120" s="84" t="s">
        <v>279</v>
      </c>
      <c r="D120" s="87" t="s">
        <v>280</v>
      </c>
      <c r="E120" s="87">
        <v>33.6</v>
      </c>
      <c r="F120" s="152" t="s">
        <v>544</v>
      </c>
      <c r="G120" s="152" t="s">
        <v>147</v>
      </c>
      <c r="H120" s="151">
        <f>VLOOKUP(F120,'Raumgruppen - Leistungen'!$C$2:$F$77,3)</f>
        <v>2</v>
      </c>
      <c r="I120" s="78">
        <v>100</v>
      </c>
      <c r="J120" s="79">
        <f t="shared" si="12"/>
        <v>3360</v>
      </c>
      <c r="K120" s="110">
        <f>VLOOKUP(F120,'Raumgruppen - Leistungen'!$C$2:$F$77,4)*$L120</f>
        <v>0</v>
      </c>
      <c r="L120" s="67">
        <v>1</v>
      </c>
      <c r="M120" s="93" t="e">
        <f t="shared" si="14"/>
        <v>#DIV/0!</v>
      </c>
      <c r="N120" s="81" t="e">
        <f t="shared" si="10"/>
        <v>#DIV/0!</v>
      </c>
      <c r="O120" s="82" t="e">
        <f>M120*Stundenverrechnungssatz!$C$44</f>
        <v>#DIV/0!</v>
      </c>
      <c r="P120" s="83" t="e">
        <f t="shared" si="11"/>
        <v>#DIV/0!</v>
      </c>
      <c r="Q120" s="123" t="e">
        <f t="shared" si="13"/>
        <v>#DIV/0!</v>
      </c>
    </row>
    <row r="121" spans="1:17" ht="15" x14ac:dyDescent="0.25">
      <c r="A121" s="124" t="s">
        <v>90</v>
      </c>
      <c r="B121" s="77">
        <v>2</v>
      </c>
      <c r="C121" s="84" t="s">
        <v>281</v>
      </c>
      <c r="D121" s="87" t="s">
        <v>282</v>
      </c>
      <c r="E121" s="87">
        <v>28.55</v>
      </c>
      <c r="F121" s="152" t="s">
        <v>544</v>
      </c>
      <c r="G121" s="152" t="s">
        <v>147</v>
      </c>
      <c r="H121" s="151">
        <f>VLOOKUP(F121,'Raumgruppen - Leistungen'!$C$2:$F$77,3)</f>
        <v>2</v>
      </c>
      <c r="I121" s="78">
        <v>100</v>
      </c>
      <c r="J121" s="79">
        <f t="shared" si="12"/>
        <v>2855</v>
      </c>
      <c r="K121" s="110">
        <f>VLOOKUP(F121,'Raumgruppen - Leistungen'!$C$2:$F$77,4)*$L121</f>
        <v>0</v>
      </c>
      <c r="L121" s="67">
        <v>1</v>
      </c>
      <c r="M121" s="93" t="e">
        <f t="shared" si="14"/>
        <v>#DIV/0!</v>
      </c>
      <c r="N121" s="81" t="e">
        <f t="shared" si="10"/>
        <v>#DIV/0!</v>
      </c>
      <c r="O121" s="82" t="e">
        <f>M121*Stundenverrechnungssatz!$C$44</f>
        <v>#DIV/0!</v>
      </c>
      <c r="P121" s="83" t="e">
        <f t="shared" si="11"/>
        <v>#DIV/0!</v>
      </c>
      <c r="Q121" s="123" t="e">
        <f t="shared" si="13"/>
        <v>#DIV/0!</v>
      </c>
    </row>
    <row r="122" spans="1:17" ht="15" x14ac:dyDescent="0.25">
      <c r="A122" s="124" t="s">
        <v>90</v>
      </c>
      <c r="B122" s="77">
        <v>2</v>
      </c>
      <c r="C122" s="84" t="s">
        <v>283</v>
      </c>
      <c r="D122" s="87" t="s">
        <v>284</v>
      </c>
      <c r="E122" s="87">
        <v>33.97</v>
      </c>
      <c r="F122" s="152" t="s">
        <v>544</v>
      </c>
      <c r="G122" s="152" t="s">
        <v>147</v>
      </c>
      <c r="H122" s="151">
        <f>VLOOKUP(F122,'Raumgruppen - Leistungen'!$C$2:$F$77,3)</f>
        <v>2</v>
      </c>
      <c r="I122" s="78">
        <v>100</v>
      </c>
      <c r="J122" s="79">
        <f t="shared" si="12"/>
        <v>3397</v>
      </c>
      <c r="K122" s="110">
        <f>VLOOKUP(F122,'Raumgruppen - Leistungen'!$C$2:$F$77,4)*$L122</f>
        <v>0</v>
      </c>
      <c r="L122" s="67">
        <v>1</v>
      </c>
      <c r="M122" s="93" t="e">
        <f t="shared" si="14"/>
        <v>#DIV/0!</v>
      </c>
      <c r="N122" s="81" t="e">
        <f t="shared" si="10"/>
        <v>#DIV/0!</v>
      </c>
      <c r="O122" s="82" t="e">
        <f>M122*Stundenverrechnungssatz!$C$44</f>
        <v>#DIV/0!</v>
      </c>
      <c r="P122" s="83" t="e">
        <f t="shared" si="11"/>
        <v>#DIV/0!</v>
      </c>
      <c r="Q122" s="123" t="e">
        <f t="shared" si="13"/>
        <v>#DIV/0!</v>
      </c>
    </row>
    <row r="123" spans="1:17" ht="15" x14ac:dyDescent="0.25">
      <c r="A123" s="124" t="s">
        <v>90</v>
      </c>
      <c r="B123" s="77">
        <v>2</v>
      </c>
      <c r="C123" s="84" t="s">
        <v>285</v>
      </c>
      <c r="D123" s="87" t="s">
        <v>286</v>
      </c>
      <c r="E123" s="87">
        <v>28.72</v>
      </c>
      <c r="F123" s="80" t="s">
        <v>544</v>
      </c>
      <c r="G123" s="152" t="s">
        <v>147</v>
      </c>
      <c r="H123" s="151">
        <f>VLOOKUP(F123,'Raumgruppen - Leistungen'!$C$2:$F$77,3)</f>
        <v>2</v>
      </c>
      <c r="I123" s="78">
        <v>100</v>
      </c>
      <c r="J123" s="79">
        <f t="shared" si="12"/>
        <v>2872</v>
      </c>
      <c r="K123" s="110">
        <f>VLOOKUP(F123,'Raumgruppen - Leistungen'!$C$2:$F$77,4)*$L123</f>
        <v>0</v>
      </c>
      <c r="L123" s="67">
        <v>1</v>
      </c>
      <c r="M123" s="93" t="e">
        <f t="shared" si="14"/>
        <v>#DIV/0!</v>
      </c>
      <c r="N123" s="81" t="e">
        <f t="shared" si="10"/>
        <v>#DIV/0!</v>
      </c>
      <c r="O123" s="82" t="e">
        <f>M123*Stundenverrechnungssatz!$C$44</f>
        <v>#DIV/0!</v>
      </c>
      <c r="P123" s="83" t="e">
        <f t="shared" si="11"/>
        <v>#DIV/0!</v>
      </c>
      <c r="Q123" s="123" t="e">
        <f t="shared" si="13"/>
        <v>#DIV/0!</v>
      </c>
    </row>
    <row r="124" spans="1:17" ht="15" x14ac:dyDescent="0.25">
      <c r="A124" s="124" t="s">
        <v>90</v>
      </c>
      <c r="B124" s="77">
        <v>2</v>
      </c>
      <c r="C124" s="84" t="s">
        <v>287</v>
      </c>
      <c r="D124" s="87" t="s">
        <v>288</v>
      </c>
      <c r="E124" s="87">
        <v>30.45</v>
      </c>
      <c r="F124" s="80" t="s">
        <v>544</v>
      </c>
      <c r="G124" s="152" t="s">
        <v>147</v>
      </c>
      <c r="H124" s="151">
        <f>VLOOKUP(F124,'Raumgruppen - Leistungen'!$C$2:$F$77,3)</f>
        <v>2</v>
      </c>
      <c r="I124" s="78">
        <v>100</v>
      </c>
      <c r="J124" s="79">
        <f t="shared" si="12"/>
        <v>3045</v>
      </c>
      <c r="K124" s="110">
        <f>VLOOKUP(F124,'Raumgruppen - Leistungen'!$C$2:$F$77,4)*$L124</f>
        <v>0</v>
      </c>
      <c r="L124" s="67">
        <v>1</v>
      </c>
      <c r="M124" s="93" t="e">
        <f t="shared" si="14"/>
        <v>#DIV/0!</v>
      </c>
      <c r="N124" s="81" t="e">
        <f t="shared" si="10"/>
        <v>#DIV/0!</v>
      </c>
      <c r="O124" s="82" t="e">
        <f>M124*Stundenverrechnungssatz!$C$44</f>
        <v>#DIV/0!</v>
      </c>
      <c r="P124" s="83" t="e">
        <f t="shared" si="11"/>
        <v>#DIV/0!</v>
      </c>
      <c r="Q124" s="123" t="e">
        <f t="shared" si="13"/>
        <v>#DIV/0!</v>
      </c>
    </row>
    <row r="125" spans="1:17" ht="15" x14ac:dyDescent="0.25">
      <c r="A125" s="124" t="s">
        <v>90</v>
      </c>
      <c r="B125" s="77">
        <v>2</v>
      </c>
      <c r="C125" s="84" t="s">
        <v>289</v>
      </c>
      <c r="D125" s="87" t="s">
        <v>177</v>
      </c>
      <c r="E125" s="87">
        <v>4.95</v>
      </c>
      <c r="F125" s="80" t="s">
        <v>534</v>
      </c>
      <c r="G125" s="87" t="s">
        <v>101</v>
      </c>
      <c r="H125" s="151">
        <f>VLOOKUP(F125,'Raumgruppen - Leistungen'!$C$2:$F$77,3)</f>
        <v>6</v>
      </c>
      <c r="I125" s="108">
        <v>302</v>
      </c>
      <c r="J125" s="79">
        <f t="shared" si="12"/>
        <v>1494.9</v>
      </c>
      <c r="K125" s="110">
        <f>VLOOKUP(F125,'Raumgruppen - Leistungen'!$C$2:$F$77,4)*$L125</f>
        <v>0</v>
      </c>
      <c r="L125" s="67">
        <v>1</v>
      </c>
      <c r="M125" s="93" t="e">
        <f t="shared" si="14"/>
        <v>#DIV/0!</v>
      </c>
      <c r="N125" s="81" t="e">
        <f t="shared" si="10"/>
        <v>#DIV/0!</v>
      </c>
      <c r="O125" s="82" t="e">
        <f>M125*Stundenverrechnungssatz!$C$44</f>
        <v>#DIV/0!</v>
      </c>
      <c r="P125" s="83" t="e">
        <f t="shared" si="11"/>
        <v>#DIV/0!</v>
      </c>
      <c r="Q125" s="123" t="e">
        <f t="shared" si="13"/>
        <v>#DIV/0!</v>
      </c>
    </row>
    <row r="126" spans="1:17" ht="15" x14ac:dyDescent="0.25">
      <c r="A126" s="124" t="s">
        <v>90</v>
      </c>
      <c r="B126" s="77">
        <v>2</v>
      </c>
      <c r="C126" s="84" t="s">
        <v>290</v>
      </c>
      <c r="D126" s="87" t="s">
        <v>291</v>
      </c>
      <c r="E126" s="87">
        <v>214.95</v>
      </c>
      <c r="F126" s="80" t="s">
        <v>589</v>
      </c>
      <c r="G126" s="152" t="s">
        <v>147</v>
      </c>
      <c r="H126" s="151">
        <f>VLOOKUP(F126,'Raumgruppen - Leistungen'!$C$2:$F$77,3)</f>
        <v>6</v>
      </c>
      <c r="I126" s="108">
        <v>302</v>
      </c>
      <c r="J126" s="79">
        <f t="shared" si="12"/>
        <v>64914.899999999994</v>
      </c>
      <c r="K126" s="110">
        <f>VLOOKUP(F126,'Raumgruppen - Leistungen'!$C$2:$F$77,4)*$L126</f>
        <v>0</v>
      </c>
      <c r="L126" s="67">
        <v>1</v>
      </c>
      <c r="M126" s="93" t="e">
        <f t="shared" si="14"/>
        <v>#DIV/0!</v>
      </c>
      <c r="N126" s="81" t="e">
        <f t="shared" si="10"/>
        <v>#DIV/0!</v>
      </c>
      <c r="O126" s="82" t="e">
        <f>M126*Stundenverrechnungssatz!$C$44</f>
        <v>#DIV/0!</v>
      </c>
      <c r="P126" s="83" t="e">
        <f t="shared" si="11"/>
        <v>#DIV/0!</v>
      </c>
      <c r="Q126" s="123" t="e">
        <f t="shared" si="13"/>
        <v>#DIV/0!</v>
      </c>
    </row>
    <row r="127" spans="1:17" ht="15" x14ac:dyDescent="0.25">
      <c r="A127" s="124" t="s">
        <v>90</v>
      </c>
      <c r="B127" s="77">
        <v>2</v>
      </c>
      <c r="C127" s="84" t="s">
        <v>292</v>
      </c>
      <c r="D127" s="87" t="s">
        <v>86</v>
      </c>
      <c r="E127" s="87">
        <v>81.540000000000006</v>
      </c>
      <c r="F127" s="80" t="s">
        <v>548</v>
      </c>
      <c r="G127" s="152" t="s">
        <v>147</v>
      </c>
      <c r="H127" s="151">
        <f>VLOOKUP(F127,'Raumgruppen - Leistungen'!$C$2:$F$77,3)</f>
        <v>2.5</v>
      </c>
      <c r="I127" s="78">
        <v>125</v>
      </c>
      <c r="J127" s="79">
        <f t="shared" si="12"/>
        <v>10192.5</v>
      </c>
      <c r="K127" s="110">
        <f>VLOOKUP(F127,'Raumgruppen - Leistungen'!$C$2:$F$77,4)*$L127</f>
        <v>0</v>
      </c>
      <c r="L127" s="67">
        <v>1</v>
      </c>
      <c r="M127" s="93" t="e">
        <f t="shared" si="14"/>
        <v>#DIV/0!</v>
      </c>
      <c r="N127" s="81" t="e">
        <f t="shared" si="10"/>
        <v>#DIV/0!</v>
      </c>
      <c r="O127" s="82" t="e">
        <f>M127*Stundenverrechnungssatz!$C$44</f>
        <v>#DIV/0!</v>
      </c>
      <c r="P127" s="83" t="e">
        <f t="shared" si="11"/>
        <v>#DIV/0!</v>
      </c>
      <c r="Q127" s="123" t="e">
        <f t="shared" si="13"/>
        <v>#DIV/0!</v>
      </c>
    </row>
    <row r="128" spans="1:17" ht="15" x14ac:dyDescent="0.25">
      <c r="A128" s="124" t="s">
        <v>90</v>
      </c>
      <c r="B128" s="77">
        <v>2</v>
      </c>
      <c r="C128" s="84" t="s">
        <v>293</v>
      </c>
      <c r="D128" s="87" t="s">
        <v>294</v>
      </c>
      <c r="E128" s="87">
        <v>47.93</v>
      </c>
      <c r="F128" s="80" t="s">
        <v>575</v>
      </c>
      <c r="G128" s="152" t="s">
        <v>147</v>
      </c>
      <c r="H128" s="151">
        <f>VLOOKUP(F128,'Raumgruppen - Leistungen'!$C$2:$F$77,3)</f>
        <v>1</v>
      </c>
      <c r="I128" s="78">
        <v>52</v>
      </c>
      <c r="J128" s="79">
        <f t="shared" si="12"/>
        <v>2492.36</v>
      </c>
      <c r="K128" s="110">
        <f>VLOOKUP(F128,'Raumgruppen - Leistungen'!$C$2:$F$77,4)*$L128</f>
        <v>0</v>
      </c>
      <c r="L128" s="67">
        <v>1</v>
      </c>
      <c r="M128" s="93" t="e">
        <f t="shared" si="14"/>
        <v>#DIV/0!</v>
      </c>
      <c r="N128" s="81" t="e">
        <f t="shared" si="10"/>
        <v>#DIV/0!</v>
      </c>
      <c r="O128" s="82" t="e">
        <f>M128*Stundenverrechnungssatz!$C$44</f>
        <v>#DIV/0!</v>
      </c>
      <c r="P128" s="83" t="e">
        <f t="shared" si="11"/>
        <v>#DIV/0!</v>
      </c>
      <c r="Q128" s="123" t="e">
        <f t="shared" si="13"/>
        <v>#DIV/0!</v>
      </c>
    </row>
    <row r="129" spans="1:17" ht="15" x14ac:dyDescent="0.25">
      <c r="A129" s="124" t="s">
        <v>90</v>
      </c>
      <c r="B129" s="77">
        <v>2</v>
      </c>
      <c r="C129" s="84" t="s">
        <v>295</v>
      </c>
      <c r="D129" s="87" t="s">
        <v>296</v>
      </c>
      <c r="E129" s="87">
        <v>115.63</v>
      </c>
      <c r="F129" s="80" t="s">
        <v>575</v>
      </c>
      <c r="G129" s="152" t="s">
        <v>147</v>
      </c>
      <c r="H129" s="151">
        <f>VLOOKUP(F129,'Raumgruppen - Leistungen'!$C$2:$F$77,3)</f>
        <v>1</v>
      </c>
      <c r="I129" s="78">
        <v>52</v>
      </c>
      <c r="J129" s="79">
        <f t="shared" si="12"/>
        <v>6012.76</v>
      </c>
      <c r="K129" s="110">
        <f>VLOOKUP(F129,'Raumgruppen - Leistungen'!$C$2:$F$77,4)*$L129</f>
        <v>0</v>
      </c>
      <c r="L129" s="67">
        <v>1</v>
      </c>
      <c r="M129" s="93" t="e">
        <f t="shared" si="14"/>
        <v>#DIV/0!</v>
      </c>
      <c r="N129" s="81" t="e">
        <f t="shared" si="10"/>
        <v>#DIV/0!</v>
      </c>
      <c r="O129" s="82" t="e">
        <f>M129*Stundenverrechnungssatz!$C$44</f>
        <v>#DIV/0!</v>
      </c>
      <c r="P129" s="83" t="e">
        <f t="shared" si="11"/>
        <v>#DIV/0!</v>
      </c>
      <c r="Q129" s="123" t="e">
        <f t="shared" si="13"/>
        <v>#DIV/0!</v>
      </c>
    </row>
    <row r="130" spans="1:17" ht="15" x14ac:dyDescent="0.25">
      <c r="A130" s="124" t="s">
        <v>90</v>
      </c>
      <c r="B130" s="77">
        <v>2</v>
      </c>
      <c r="C130" s="84" t="s">
        <v>297</v>
      </c>
      <c r="D130" s="87" t="s">
        <v>298</v>
      </c>
      <c r="E130" s="87">
        <v>93.17</v>
      </c>
      <c r="F130" s="80" t="s">
        <v>575</v>
      </c>
      <c r="G130" s="152" t="s">
        <v>147</v>
      </c>
      <c r="H130" s="151">
        <f>VLOOKUP(F130,'Raumgruppen - Leistungen'!$C$2:$F$77,3)</f>
        <v>1</v>
      </c>
      <c r="I130" s="78">
        <v>52</v>
      </c>
      <c r="J130" s="79">
        <f t="shared" si="12"/>
        <v>4844.84</v>
      </c>
      <c r="K130" s="110">
        <f>VLOOKUP(F130,'Raumgruppen - Leistungen'!$C$2:$F$77,4)*$L130</f>
        <v>0</v>
      </c>
      <c r="L130" s="67">
        <v>1</v>
      </c>
      <c r="M130" s="93" t="e">
        <f t="shared" si="14"/>
        <v>#DIV/0!</v>
      </c>
      <c r="N130" s="81" t="e">
        <f t="shared" si="10"/>
        <v>#DIV/0!</v>
      </c>
      <c r="O130" s="82" t="e">
        <f>M130*Stundenverrechnungssatz!$C$44</f>
        <v>#DIV/0!</v>
      </c>
      <c r="P130" s="83" t="e">
        <f t="shared" si="11"/>
        <v>#DIV/0!</v>
      </c>
      <c r="Q130" s="123" t="e">
        <f t="shared" si="13"/>
        <v>#DIV/0!</v>
      </c>
    </row>
    <row r="131" spans="1:17" ht="15" x14ac:dyDescent="0.25">
      <c r="A131" s="124" t="s">
        <v>90</v>
      </c>
      <c r="B131" s="77">
        <v>2</v>
      </c>
      <c r="C131" s="84" t="s">
        <v>299</v>
      </c>
      <c r="D131" s="87" t="s">
        <v>177</v>
      </c>
      <c r="E131" s="87">
        <v>21.81</v>
      </c>
      <c r="F131" s="80" t="s">
        <v>534</v>
      </c>
      <c r="G131" s="87" t="s">
        <v>84</v>
      </c>
      <c r="H131" s="151">
        <f>VLOOKUP(F131,'Raumgruppen - Leistungen'!$C$2:$F$77,3)</f>
        <v>6</v>
      </c>
      <c r="I131" s="108">
        <v>302</v>
      </c>
      <c r="J131" s="79">
        <f t="shared" si="12"/>
        <v>6586.62</v>
      </c>
      <c r="K131" s="110">
        <f>VLOOKUP(F131,'Raumgruppen - Leistungen'!$C$2:$F$77,4)*$L131</f>
        <v>0</v>
      </c>
      <c r="L131" s="67">
        <v>1</v>
      </c>
      <c r="M131" s="93" t="e">
        <f t="shared" si="14"/>
        <v>#DIV/0!</v>
      </c>
      <c r="N131" s="81" t="e">
        <f t="shared" si="10"/>
        <v>#DIV/0!</v>
      </c>
      <c r="O131" s="82" t="e">
        <f>M131*Stundenverrechnungssatz!$C$44</f>
        <v>#DIV/0!</v>
      </c>
      <c r="P131" s="83" t="e">
        <f t="shared" si="11"/>
        <v>#DIV/0!</v>
      </c>
      <c r="Q131" s="123" t="e">
        <f t="shared" si="13"/>
        <v>#DIV/0!</v>
      </c>
    </row>
    <row r="132" spans="1:17" ht="15" x14ac:dyDescent="0.25">
      <c r="A132" s="124" t="s">
        <v>90</v>
      </c>
      <c r="B132" s="77">
        <v>2</v>
      </c>
      <c r="C132" s="84" t="s">
        <v>300</v>
      </c>
      <c r="D132" s="87" t="s">
        <v>301</v>
      </c>
      <c r="E132" s="87">
        <v>22.11</v>
      </c>
      <c r="F132" s="80" t="s">
        <v>516</v>
      </c>
      <c r="G132" s="152" t="s">
        <v>147</v>
      </c>
      <c r="H132" s="151">
        <f>VLOOKUP(F132,'Raumgruppen - Leistungen'!$C$2:$F$77,3)</f>
        <v>6</v>
      </c>
      <c r="I132" s="108">
        <v>302</v>
      </c>
      <c r="J132" s="79">
        <f t="shared" si="12"/>
        <v>6677.22</v>
      </c>
      <c r="K132" s="110">
        <f>VLOOKUP(F132,'Raumgruppen - Leistungen'!$C$2:$F$77,4)*$L132</f>
        <v>0</v>
      </c>
      <c r="L132" s="67">
        <v>1</v>
      </c>
      <c r="M132" s="93" t="e">
        <f t="shared" si="14"/>
        <v>#DIV/0!</v>
      </c>
      <c r="N132" s="81" t="e">
        <f t="shared" si="10"/>
        <v>#DIV/0!</v>
      </c>
      <c r="O132" s="82" t="e">
        <f>M132*Stundenverrechnungssatz!$C$44</f>
        <v>#DIV/0!</v>
      </c>
      <c r="P132" s="83" t="e">
        <f t="shared" si="11"/>
        <v>#DIV/0!</v>
      </c>
      <c r="Q132" s="123" t="e">
        <f t="shared" si="13"/>
        <v>#DIV/0!</v>
      </c>
    </row>
    <row r="133" spans="1:17" ht="15" x14ac:dyDescent="0.25">
      <c r="A133" s="124" t="s">
        <v>90</v>
      </c>
      <c r="B133" s="77">
        <v>2</v>
      </c>
      <c r="C133" s="84" t="s">
        <v>302</v>
      </c>
      <c r="D133" s="87" t="s">
        <v>166</v>
      </c>
      <c r="E133" s="87">
        <v>6.02</v>
      </c>
      <c r="F133" s="80" t="s">
        <v>576</v>
      </c>
      <c r="G133" s="87" t="s">
        <v>84</v>
      </c>
      <c r="H133" s="151">
        <f>VLOOKUP(F133,'Raumgruppen - Leistungen'!$C$2:$F$77,3)</f>
        <v>0.25</v>
      </c>
      <c r="I133" s="78">
        <v>12</v>
      </c>
      <c r="J133" s="79">
        <f t="shared" si="12"/>
        <v>72.239999999999995</v>
      </c>
      <c r="K133" s="110">
        <f>VLOOKUP(F133,'Raumgruppen - Leistungen'!$C$2:$F$77,4)*$L133</f>
        <v>0</v>
      </c>
      <c r="L133" s="67">
        <v>1</v>
      </c>
      <c r="M133" s="93" t="e">
        <f t="shared" si="14"/>
        <v>#DIV/0!</v>
      </c>
      <c r="N133" s="81" t="e">
        <f t="shared" si="10"/>
        <v>#DIV/0!</v>
      </c>
      <c r="O133" s="82" t="e">
        <f>M133*Stundenverrechnungssatz!$C$44</f>
        <v>#DIV/0!</v>
      </c>
      <c r="P133" s="83" t="e">
        <f t="shared" si="11"/>
        <v>#DIV/0!</v>
      </c>
      <c r="Q133" s="123" t="e">
        <f t="shared" si="13"/>
        <v>#DIV/0!</v>
      </c>
    </row>
    <row r="134" spans="1:17" ht="15" x14ac:dyDescent="0.25">
      <c r="A134" s="124" t="s">
        <v>90</v>
      </c>
      <c r="B134" s="77">
        <v>2</v>
      </c>
      <c r="C134" s="84" t="s">
        <v>303</v>
      </c>
      <c r="D134" s="87" t="s">
        <v>110</v>
      </c>
      <c r="E134" s="87">
        <v>6.38</v>
      </c>
      <c r="F134" s="80" t="s">
        <v>513</v>
      </c>
      <c r="G134" s="87" t="s">
        <v>84</v>
      </c>
      <c r="H134" s="151">
        <f>VLOOKUP(F134,'Raumgruppen - Leistungen'!$C$2:$F$77,3)</f>
        <v>6</v>
      </c>
      <c r="I134" s="108">
        <v>302</v>
      </c>
      <c r="J134" s="79">
        <f t="shared" si="12"/>
        <v>1926.76</v>
      </c>
      <c r="K134" s="110">
        <f>VLOOKUP(F134,'Raumgruppen - Leistungen'!$C$2:$F$77,4)*$L134</f>
        <v>0</v>
      </c>
      <c r="L134" s="67">
        <v>1</v>
      </c>
      <c r="M134" s="93" t="e">
        <f t="shared" si="14"/>
        <v>#DIV/0!</v>
      </c>
      <c r="N134" s="81" t="e">
        <f t="shared" si="10"/>
        <v>#DIV/0!</v>
      </c>
      <c r="O134" s="82" t="e">
        <f>M134*Stundenverrechnungssatz!$C$44</f>
        <v>#DIV/0!</v>
      </c>
      <c r="P134" s="83" t="e">
        <f t="shared" si="11"/>
        <v>#DIV/0!</v>
      </c>
      <c r="Q134" s="123" t="e">
        <f t="shared" si="13"/>
        <v>#DIV/0!</v>
      </c>
    </row>
    <row r="135" spans="1:17" ht="15" x14ac:dyDescent="0.25">
      <c r="A135" s="124" t="s">
        <v>90</v>
      </c>
      <c r="B135" s="77">
        <v>2</v>
      </c>
      <c r="C135" s="84" t="s">
        <v>304</v>
      </c>
      <c r="D135" s="87" t="s">
        <v>86</v>
      </c>
      <c r="E135" s="87">
        <v>40.71</v>
      </c>
      <c r="F135" s="80" t="s">
        <v>548</v>
      </c>
      <c r="G135" s="152" t="s">
        <v>147</v>
      </c>
      <c r="H135" s="151">
        <f>VLOOKUP(F135,'Raumgruppen - Leistungen'!$C$2:$F$77,3)</f>
        <v>2.5</v>
      </c>
      <c r="I135" s="78">
        <v>125</v>
      </c>
      <c r="J135" s="79">
        <f t="shared" si="12"/>
        <v>5088.75</v>
      </c>
      <c r="K135" s="110">
        <f>VLOOKUP(F135,'Raumgruppen - Leistungen'!$C$2:$F$77,4)*$L135</f>
        <v>0</v>
      </c>
      <c r="L135" s="67">
        <v>1</v>
      </c>
      <c r="M135" s="93" t="e">
        <f t="shared" si="14"/>
        <v>#DIV/0!</v>
      </c>
      <c r="N135" s="81" t="e">
        <f t="shared" si="10"/>
        <v>#DIV/0!</v>
      </c>
      <c r="O135" s="82" t="e">
        <f>M135*Stundenverrechnungssatz!$C$44</f>
        <v>#DIV/0!</v>
      </c>
      <c r="P135" s="83" t="e">
        <f t="shared" si="11"/>
        <v>#DIV/0!</v>
      </c>
      <c r="Q135" s="123" t="e">
        <f t="shared" si="13"/>
        <v>#DIV/0!</v>
      </c>
    </row>
    <row r="136" spans="1:17" ht="15" x14ac:dyDescent="0.25">
      <c r="A136" s="124" t="s">
        <v>90</v>
      </c>
      <c r="B136" s="77">
        <v>2</v>
      </c>
      <c r="C136" s="84" t="s">
        <v>305</v>
      </c>
      <c r="D136" s="87" t="s">
        <v>103</v>
      </c>
      <c r="E136" s="87">
        <v>6.45</v>
      </c>
      <c r="F136" s="80" t="s">
        <v>513</v>
      </c>
      <c r="G136" s="87" t="s">
        <v>84</v>
      </c>
      <c r="H136" s="151">
        <f>VLOOKUP(F136,'Raumgruppen - Leistungen'!$C$2:$F$77,3)</f>
        <v>6</v>
      </c>
      <c r="I136" s="108">
        <v>302</v>
      </c>
      <c r="J136" s="79">
        <f t="shared" si="12"/>
        <v>1947.9</v>
      </c>
      <c r="K136" s="110">
        <f>VLOOKUP(F136,'Raumgruppen - Leistungen'!$C$2:$F$77,4)*$L136</f>
        <v>0</v>
      </c>
      <c r="L136" s="67">
        <v>1</v>
      </c>
      <c r="M136" s="93" t="e">
        <f t="shared" si="14"/>
        <v>#DIV/0!</v>
      </c>
      <c r="N136" s="81" t="e">
        <f t="shared" si="10"/>
        <v>#DIV/0!</v>
      </c>
      <c r="O136" s="82" t="e">
        <f>M136*Stundenverrechnungssatz!$C$44</f>
        <v>#DIV/0!</v>
      </c>
      <c r="P136" s="83" t="e">
        <f t="shared" si="11"/>
        <v>#DIV/0!</v>
      </c>
      <c r="Q136" s="123" t="e">
        <f t="shared" si="13"/>
        <v>#DIV/0!</v>
      </c>
    </row>
    <row r="137" spans="1:17" ht="15" x14ac:dyDescent="0.25">
      <c r="A137" s="124" t="s">
        <v>90</v>
      </c>
      <c r="B137" s="77">
        <v>2</v>
      </c>
      <c r="C137" s="84" t="s">
        <v>306</v>
      </c>
      <c r="D137" s="87" t="s">
        <v>108</v>
      </c>
      <c r="E137" s="87">
        <v>24.25</v>
      </c>
      <c r="F137" s="80" t="s">
        <v>546</v>
      </c>
      <c r="G137" s="87" t="s">
        <v>93</v>
      </c>
      <c r="H137" s="151">
        <f>VLOOKUP(F137,'Raumgruppen - Leistungen'!$C$2:$F$77,3)</f>
        <v>2.5</v>
      </c>
      <c r="I137" s="78">
        <v>125</v>
      </c>
      <c r="J137" s="79">
        <f t="shared" si="12"/>
        <v>3031.25</v>
      </c>
      <c r="K137" s="110">
        <f>VLOOKUP(F137,'Raumgruppen - Leistungen'!$C$2:$F$77,4)*$L137</f>
        <v>0</v>
      </c>
      <c r="L137" s="67">
        <v>1</v>
      </c>
      <c r="M137" s="93" t="e">
        <f t="shared" si="14"/>
        <v>#DIV/0!</v>
      </c>
      <c r="N137" s="81" t="e">
        <f t="shared" si="10"/>
        <v>#DIV/0!</v>
      </c>
      <c r="O137" s="82" t="e">
        <f>M137*Stundenverrechnungssatz!$C$44</f>
        <v>#DIV/0!</v>
      </c>
      <c r="P137" s="83" t="e">
        <f t="shared" si="11"/>
        <v>#DIV/0!</v>
      </c>
      <c r="Q137" s="123" t="e">
        <f t="shared" si="13"/>
        <v>#DIV/0!</v>
      </c>
    </row>
    <row r="138" spans="1:17" ht="15" x14ac:dyDescent="0.25">
      <c r="A138" s="124" t="s">
        <v>90</v>
      </c>
      <c r="B138" s="77">
        <v>2</v>
      </c>
      <c r="C138" s="84" t="s">
        <v>307</v>
      </c>
      <c r="D138" s="87" t="s">
        <v>308</v>
      </c>
      <c r="E138" s="87">
        <v>17.34</v>
      </c>
      <c r="F138" s="80" t="s">
        <v>575</v>
      </c>
      <c r="G138" s="152" t="s">
        <v>147</v>
      </c>
      <c r="H138" s="151">
        <f>VLOOKUP(F138,'Raumgruppen - Leistungen'!$C$2:$F$77,3)</f>
        <v>1</v>
      </c>
      <c r="I138" s="78">
        <v>52</v>
      </c>
      <c r="J138" s="79">
        <f t="shared" si="12"/>
        <v>901.68</v>
      </c>
      <c r="K138" s="110">
        <f>VLOOKUP(F138,'Raumgruppen - Leistungen'!$C$2:$F$77,4)*$L138</f>
        <v>0</v>
      </c>
      <c r="L138" s="67">
        <v>1</v>
      </c>
      <c r="M138" s="93" t="e">
        <f t="shared" si="14"/>
        <v>#DIV/0!</v>
      </c>
      <c r="N138" s="81" t="e">
        <f t="shared" si="10"/>
        <v>#DIV/0!</v>
      </c>
      <c r="O138" s="82" t="e">
        <f>M138*Stundenverrechnungssatz!$C$44</f>
        <v>#DIV/0!</v>
      </c>
      <c r="P138" s="83" t="e">
        <f t="shared" si="11"/>
        <v>#DIV/0!</v>
      </c>
      <c r="Q138" s="123" t="e">
        <f t="shared" si="13"/>
        <v>#DIV/0!</v>
      </c>
    </row>
    <row r="139" spans="1:17" ht="15" x14ac:dyDescent="0.25">
      <c r="A139" s="124" t="s">
        <v>90</v>
      </c>
      <c r="B139" s="77">
        <v>2</v>
      </c>
      <c r="C139" s="84" t="s">
        <v>309</v>
      </c>
      <c r="D139" s="87" t="s">
        <v>310</v>
      </c>
      <c r="E139" s="87">
        <v>8.7799999999999994</v>
      </c>
      <c r="F139" s="80" t="s">
        <v>575</v>
      </c>
      <c r="G139" s="152" t="s">
        <v>147</v>
      </c>
      <c r="H139" s="151">
        <f>VLOOKUP(F139,'Raumgruppen - Leistungen'!$C$2:$F$77,3)</f>
        <v>1</v>
      </c>
      <c r="I139" s="78">
        <v>52</v>
      </c>
      <c r="J139" s="79">
        <f t="shared" si="12"/>
        <v>456.55999999999995</v>
      </c>
      <c r="K139" s="110">
        <f>VLOOKUP(F139,'Raumgruppen - Leistungen'!$C$2:$F$77,4)*$L139</f>
        <v>0</v>
      </c>
      <c r="L139" s="67">
        <v>1</v>
      </c>
      <c r="M139" s="93" t="e">
        <f t="shared" si="14"/>
        <v>#DIV/0!</v>
      </c>
      <c r="N139" s="81" t="e">
        <f t="shared" si="10"/>
        <v>#DIV/0!</v>
      </c>
      <c r="O139" s="82" t="e">
        <f>M139*Stundenverrechnungssatz!$C$44</f>
        <v>#DIV/0!</v>
      </c>
      <c r="P139" s="83" t="e">
        <f t="shared" si="11"/>
        <v>#DIV/0!</v>
      </c>
      <c r="Q139" s="123" t="e">
        <f t="shared" si="13"/>
        <v>#DIV/0!</v>
      </c>
    </row>
    <row r="140" spans="1:17" ht="15" x14ac:dyDescent="0.25">
      <c r="A140" s="124" t="s">
        <v>90</v>
      </c>
      <c r="B140" s="77">
        <v>2</v>
      </c>
      <c r="C140" s="84" t="s">
        <v>311</v>
      </c>
      <c r="D140" s="87" t="s">
        <v>310</v>
      </c>
      <c r="E140" s="87">
        <v>9.6999999999999993</v>
      </c>
      <c r="F140" s="80" t="s">
        <v>575</v>
      </c>
      <c r="G140" s="152" t="s">
        <v>147</v>
      </c>
      <c r="H140" s="151">
        <f>VLOOKUP(F140,'Raumgruppen - Leistungen'!$C$2:$F$77,3)</f>
        <v>1</v>
      </c>
      <c r="I140" s="78">
        <v>52</v>
      </c>
      <c r="J140" s="79">
        <f t="shared" si="12"/>
        <v>504.4</v>
      </c>
      <c r="K140" s="110">
        <f>VLOOKUP(F140,'Raumgruppen - Leistungen'!$C$2:$F$77,4)*$L140</f>
        <v>0</v>
      </c>
      <c r="L140" s="67">
        <v>1</v>
      </c>
      <c r="M140" s="93" t="e">
        <f t="shared" si="14"/>
        <v>#DIV/0!</v>
      </c>
      <c r="N140" s="81" t="e">
        <f t="shared" si="10"/>
        <v>#DIV/0!</v>
      </c>
      <c r="O140" s="82" t="e">
        <f>M140*Stundenverrechnungssatz!$C$44</f>
        <v>#DIV/0!</v>
      </c>
      <c r="P140" s="83" t="e">
        <f t="shared" si="11"/>
        <v>#DIV/0!</v>
      </c>
      <c r="Q140" s="123" t="e">
        <f t="shared" si="13"/>
        <v>#DIV/0!</v>
      </c>
    </row>
    <row r="141" spans="1:17" ht="15" x14ac:dyDescent="0.25">
      <c r="A141" s="124" t="s">
        <v>90</v>
      </c>
      <c r="B141" s="77">
        <v>2</v>
      </c>
      <c r="C141" s="84" t="s">
        <v>312</v>
      </c>
      <c r="D141" s="87" t="s">
        <v>310</v>
      </c>
      <c r="E141" s="87">
        <v>8.69</v>
      </c>
      <c r="F141" s="80" t="s">
        <v>575</v>
      </c>
      <c r="G141" s="152" t="s">
        <v>147</v>
      </c>
      <c r="H141" s="151">
        <f>VLOOKUP(F141,'Raumgruppen - Leistungen'!$C$2:$F$77,3)</f>
        <v>1</v>
      </c>
      <c r="I141" s="78">
        <v>52</v>
      </c>
      <c r="J141" s="79">
        <f t="shared" si="12"/>
        <v>451.88</v>
      </c>
      <c r="K141" s="110">
        <f>VLOOKUP(F141,'Raumgruppen - Leistungen'!$C$2:$F$77,4)*$L141</f>
        <v>0</v>
      </c>
      <c r="L141" s="67">
        <v>1</v>
      </c>
      <c r="M141" s="93" t="e">
        <f t="shared" si="14"/>
        <v>#DIV/0!</v>
      </c>
      <c r="N141" s="81" t="e">
        <f t="shared" si="10"/>
        <v>#DIV/0!</v>
      </c>
      <c r="O141" s="82" t="e">
        <f>M141*Stundenverrechnungssatz!$C$44</f>
        <v>#DIV/0!</v>
      </c>
      <c r="P141" s="83" t="e">
        <f t="shared" si="11"/>
        <v>#DIV/0!</v>
      </c>
      <c r="Q141" s="123" t="e">
        <f t="shared" si="13"/>
        <v>#DIV/0!</v>
      </c>
    </row>
    <row r="142" spans="1:17" ht="15" x14ac:dyDescent="0.25">
      <c r="A142" s="124" t="s">
        <v>90</v>
      </c>
      <c r="B142" s="77">
        <v>2</v>
      </c>
      <c r="C142" s="84" t="s">
        <v>313</v>
      </c>
      <c r="D142" s="87" t="s">
        <v>310</v>
      </c>
      <c r="E142" s="87">
        <v>9.49</v>
      </c>
      <c r="F142" s="80" t="s">
        <v>575</v>
      </c>
      <c r="G142" s="152" t="s">
        <v>147</v>
      </c>
      <c r="H142" s="151">
        <f>VLOOKUP(F142,'Raumgruppen - Leistungen'!$C$2:$F$77,3)</f>
        <v>1</v>
      </c>
      <c r="I142" s="78">
        <v>52</v>
      </c>
      <c r="J142" s="79">
        <f t="shared" si="12"/>
        <v>493.48</v>
      </c>
      <c r="K142" s="110">
        <f>VLOOKUP(F142,'Raumgruppen - Leistungen'!$C$2:$F$77,4)*$L142</f>
        <v>0</v>
      </c>
      <c r="L142" s="67">
        <v>1</v>
      </c>
      <c r="M142" s="93" t="e">
        <f t="shared" si="14"/>
        <v>#DIV/0!</v>
      </c>
      <c r="N142" s="81" t="e">
        <f t="shared" si="10"/>
        <v>#DIV/0!</v>
      </c>
      <c r="O142" s="82" t="e">
        <f>M142*Stundenverrechnungssatz!$C$44</f>
        <v>#DIV/0!</v>
      </c>
      <c r="P142" s="83" t="e">
        <f t="shared" si="11"/>
        <v>#DIV/0!</v>
      </c>
      <c r="Q142" s="123" t="e">
        <f t="shared" si="13"/>
        <v>#DIV/0!</v>
      </c>
    </row>
    <row r="143" spans="1:17" ht="15" x14ac:dyDescent="0.25">
      <c r="A143" s="124" t="s">
        <v>90</v>
      </c>
      <c r="B143" s="77">
        <v>2</v>
      </c>
      <c r="C143" s="84" t="s">
        <v>314</v>
      </c>
      <c r="D143" s="87" t="s">
        <v>310</v>
      </c>
      <c r="E143" s="87">
        <v>9.69</v>
      </c>
      <c r="F143" s="80" t="s">
        <v>575</v>
      </c>
      <c r="G143" s="152" t="s">
        <v>147</v>
      </c>
      <c r="H143" s="151">
        <f>VLOOKUP(F143,'Raumgruppen - Leistungen'!$C$2:$F$77,3)</f>
        <v>1</v>
      </c>
      <c r="I143" s="78">
        <v>52</v>
      </c>
      <c r="J143" s="79">
        <f t="shared" si="12"/>
        <v>503.88</v>
      </c>
      <c r="K143" s="110">
        <f>VLOOKUP(F143,'Raumgruppen - Leistungen'!$C$2:$F$77,4)*$L143</f>
        <v>0</v>
      </c>
      <c r="L143" s="67">
        <v>1</v>
      </c>
      <c r="M143" s="93" t="e">
        <f t="shared" si="14"/>
        <v>#DIV/0!</v>
      </c>
      <c r="N143" s="81" t="e">
        <f t="shared" si="10"/>
        <v>#DIV/0!</v>
      </c>
      <c r="O143" s="82" t="e">
        <f>M143*Stundenverrechnungssatz!$C$44</f>
        <v>#DIV/0!</v>
      </c>
      <c r="P143" s="83" t="e">
        <f t="shared" si="11"/>
        <v>#DIV/0!</v>
      </c>
      <c r="Q143" s="123" t="e">
        <f t="shared" si="13"/>
        <v>#DIV/0!</v>
      </c>
    </row>
    <row r="144" spans="1:17" ht="15" x14ac:dyDescent="0.25">
      <c r="A144" s="124" t="s">
        <v>90</v>
      </c>
      <c r="B144" s="77">
        <v>2</v>
      </c>
      <c r="C144" s="84" t="s">
        <v>315</v>
      </c>
      <c r="D144" s="87" t="s">
        <v>310</v>
      </c>
      <c r="E144" s="87">
        <v>9.5299999999999994</v>
      </c>
      <c r="F144" s="80" t="s">
        <v>575</v>
      </c>
      <c r="G144" s="152" t="s">
        <v>147</v>
      </c>
      <c r="H144" s="151">
        <f>VLOOKUP(F144,'Raumgruppen - Leistungen'!$C$2:$F$77,3)</f>
        <v>1</v>
      </c>
      <c r="I144" s="78">
        <v>52</v>
      </c>
      <c r="J144" s="79">
        <f t="shared" si="12"/>
        <v>495.55999999999995</v>
      </c>
      <c r="K144" s="110">
        <f>VLOOKUP(F144,'Raumgruppen - Leistungen'!$C$2:$F$77,4)*$L144</f>
        <v>0</v>
      </c>
      <c r="L144" s="67">
        <v>1</v>
      </c>
      <c r="M144" s="93" t="e">
        <f t="shared" si="14"/>
        <v>#DIV/0!</v>
      </c>
      <c r="N144" s="81" t="e">
        <f t="shared" si="10"/>
        <v>#DIV/0!</v>
      </c>
      <c r="O144" s="82" t="e">
        <f>M144*Stundenverrechnungssatz!$C$44</f>
        <v>#DIV/0!</v>
      </c>
      <c r="P144" s="83" t="e">
        <f t="shared" si="11"/>
        <v>#DIV/0!</v>
      </c>
      <c r="Q144" s="123" t="e">
        <f t="shared" si="13"/>
        <v>#DIV/0!</v>
      </c>
    </row>
    <row r="145" spans="1:17" ht="15" x14ac:dyDescent="0.25">
      <c r="A145" s="124" t="s">
        <v>90</v>
      </c>
      <c r="B145" s="77">
        <v>2</v>
      </c>
      <c r="C145" s="84" t="s">
        <v>316</v>
      </c>
      <c r="D145" s="87" t="s">
        <v>317</v>
      </c>
      <c r="E145" s="87">
        <v>7.81</v>
      </c>
      <c r="F145" s="80" t="s">
        <v>513</v>
      </c>
      <c r="G145" s="87" t="s">
        <v>84</v>
      </c>
      <c r="H145" s="151">
        <f>VLOOKUP(F145,'Raumgruppen - Leistungen'!$C$2:$F$77,3)</f>
        <v>6</v>
      </c>
      <c r="I145" s="108">
        <v>302</v>
      </c>
      <c r="J145" s="79">
        <f t="shared" si="12"/>
        <v>2358.62</v>
      </c>
      <c r="K145" s="110">
        <f>VLOOKUP(F145,'Raumgruppen - Leistungen'!$C$2:$F$77,4)*$L145</f>
        <v>0</v>
      </c>
      <c r="L145" s="67">
        <v>1</v>
      </c>
      <c r="M145" s="93" t="e">
        <f t="shared" si="14"/>
        <v>#DIV/0!</v>
      </c>
      <c r="N145" s="81" t="e">
        <f t="shared" si="10"/>
        <v>#DIV/0!</v>
      </c>
      <c r="O145" s="82" t="e">
        <f>M145*Stundenverrechnungssatz!$C$44</f>
        <v>#DIV/0!</v>
      </c>
      <c r="P145" s="83" t="e">
        <f t="shared" si="11"/>
        <v>#DIV/0!</v>
      </c>
      <c r="Q145" s="123" t="e">
        <f t="shared" si="13"/>
        <v>#DIV/0!</v>
      </c>
    </row>
    <row r="146" spans="1:17" ht="15" x14ac:dyDescent="0.25">
      <c r="A146" s="124" t="s">
        <v>90</v>
      </c>
      <c r="B146" s="77">
        <v>2</v>
      </c>
      <c r="C146" s="84" t="s">
        <v>318</v>
      </c>
      <c r="D146" s="87" t="s">
        <v>103</v>
      </c>
      <c r="E146" s="87">
        <v>6.29</v>
      </c>
      <c r="F146" s="80" t="s">
        <v>513</v>
      </c>
      <c r="G146" s="87" t="s">
        <v>84</v>
      </c>
      <c r="H146" s="151">
        <f>VLOOKUP(F146,'Raumgruppen - Leistungen'!$C$2:$F$77,3)</f>
        <v>6</v>
      </c>
      <c r="I146" s="108">
        <v>302</v>
      </c>
      <c r="J146" s="79">
        <f t="shared" si="12"/>
        <v>1899.58</v>
      </c>
      <c r="K146" s="110">
        <f>VLOOKUP(F146,'Raumgruppen - Leistungen'!$C$2:$F$77,4)*$L146</f>
        <v>0</v>
      </c>
      <c r="L146" s="67">
        <v>1</v>
      </c>
      <c r="M146" s="93" t="e">
        <f t="shared" si="14"/>
        <v>#DIV/0!</v>
      </c>
      <c r="N146" s="81" t="e">
        <f t="shared" si="10"/>
        <v>#DIV/0!</v>
      </c>
      <c r="O146" s="82" t="e">
        <f>M146*Stundenverrechnungssatz!$C$44</f>
        <v>#DIV/0!</v>
      </c>
      <c r="P146" s="83" t="e">
        <f t="shared" si="11"/>
        <v>#DIV/0!</v>
      </c>
      <c r="Q146" s="123" t="e">
        <f t="shared" si="13"/>
        <v>#DIV/0!</v>
      </c>
    </row>
    <row r="147" spans="1:17" ht="15" x14ac:dyDescent="0.25">
      <c r="A147" s="124" t="s">
        <v>90</v>
      </c>
      <c r="B147" s="77">
        <v>2</v>
      </c>
      <c r="C147" s="84" t="s">
        <v>319</v>
      </c>
      <c r="D147" s="87" t="s">
        <v>320</v>
      </c>
      <c r="E147" s="87">
        <v>24.35</v>
      </c>
      <c r="F147" s="80" t="s">
        <v>546</v>
      </c>
      <c r="G147" s="87" t="s">
        <v>93</v>
      </c>
      <c r="H147" s="151">
        <f>VLOOKUP(F147,'Raumgruppen - Leistungen'!$C$2:$F$77,3)</f>
        <v>2.5</v>
      </c>
      <c r="I147" s="78">
        <v>125</v>
      </c>
      <c r="J147" s="79">
        <f t="shared" si="12"/>
        <v>3043.75</v>
      </c>
      <c r="K147" s="110">
        <f>VLOOKUP(F147,'Raumgruppen - Leistungen'!$C$2:$F$77,4)*$L147</f>
        <v>0</v>
      </c>
      <c r="L147" s="67">
        <v>1</v>
      </c>
      <c r="M147" s="93" t="e">
        <f t="shared" si="14"/>
        <v>#DIV/0!</v>
      </c>
      <c r="N147" s="81" t="e">
        <f t="shared" si="10"/>
        <v>#DIV/0!</v>
      </c>
      <c r="O147" s="82" t="e">
        <f>M147*Stundenverrechnungssatz!$C$44</f>
        <v>#DIV/0!</v>
      </c>
      <c r="P147" s="83" t="e">
        <f t="shared" si="11"/>
        <v>#DIV/0!</v>
      </c>
      <c r="Q147" s="123" t="e">
        <f t="shared" si="13"/>
        <v>#DIV/0!</v>
      </c>
    </row>
    <row r="148" spans="1:17" ht="15" x14ac:dyDescent="0.25">
      <c r="A148" s="124" t="s">
        <v>90</v>
      </c>
      <c r="B148" s="77">
        <v>2</v>
      </c>
      <c r="C148" s="84" t="s">
        <v>321</v>
      </c>
      <c r="D148" s="87" t="s">
        <v>86</v>
      </c>
      <c r="E148" s="87">
        <v>67.16</v>
      </c>
      <c r="F148" s="80" t="s">
        <v>548</v>
      </c>
      <c r="G148" s="152" t="s">
        <v>147</v>
      </c>
      <c r="H148" s="151">
        <f>VLOOKUP(F148,'Raumgruppen - Leistungen'!$C$2:$F$77,3)</f>
        <v>2.5</v>
      </c>
      <c r="I148" s="78">
        <v>125</v>
      </c>
      <c r="J148" s="79">
        <f t="shared" si="12"/>
        <v>8395</v>
      </c>
      <c r="K148" s="110">
        <f>VLOOKUP(F148,'Raumgruppen - Leistungen'!$C$2:$F$77,4)*$L148</f>
        <v>0</v>
      </c>
      <c r="L148" s="67">
        <v>1</v>
      </c>
      <c r="M148" s="93" t="e">
        <f t="shared" si="14"/>
        <v>#DIV/0!</v>
      </c>
      <c r="N148" s="81" t="e">
        <f t="shared" si="10"/>
        <v>#DIV/0!</v>
      </c>
      <c r="O148" s="82" t="e">
        <f>M148*Stundenverrechnungssatz!$C$44</f>
        <v>#DIV/0!</v>
      </c>
      <c r="P148" s="83" t="e">
        <f t="shared" si="11"/>
        <v>#DIV/0!</v>
      </c>
      <c r="Q148" s="123" t="e">
        <f t="shared" si="13"/>
        <v>#DIV/0!</v>
      </c>
    </row>
    <row r="149" spans="1:17" ht="15" x14ac:dyDescent="0.25">
      <c r="A149" s="124" t="s">
        <v>90</v>
      </c>
      <c r="B149" s="77">
        <v>2</v>
      </c>
      <c r="C149" s="84" t="s">
        <v>322</v>
      </c>
      <c r="D149" s="87" t="s">
        <v>323</v>
      </c>
      <c r="E149" s="87">
        <v>50.99</v>
      </c>
      <c r="F149" s="80" t="s">
        <v>575</v>
      </c>
      <c r="G149" s="152" t="s">
        <v>147</v>
      </c>
      <c r="H149" s="151">
        <f>VLOOKUP(F149,'Raumgruppen - Leistungen'!$C$2:$F$77,3)</f>
        <v>1</v>
      </c>
      <c r="I149" s="78">
        <v>52</v>
      </c>
      <c r="J149" s="79">
        <f t="shared" si="12"/>
        <v>2651.48</v>
      </c>
      <c r="K149" s="110">
        <f>VLOOKUP(F149,'Raumgruppen - Leistungen'!$C$2:$F$77,4)*$L149</f>
        <v>0</v>
      </c>
      <c r="L149" s="67">
        <v>1</v>
      </c>
      <c r="M149" s="93" t="e">
        <f t="shared" si="14"/>
        <v>#DIV/0!</v>
      </c>
      <c r="N149" s="81" t="e">
        <f t="shared" si="10"/>
        <v>#DIV/0!</v>
      </c>
      <c r="O149" s="82" t="e">
        <f>M149*Stundenverrechnungssatz!$C$44</f>
        <v>#DIV/0!</v>
      </c>
      <c r="P149" s="83" t="e">
        <f t="shared" si="11"/>
        <v>#DIV/0!</v>
      </c>
      <c r="Q149" s="123" t="e">
        <f t="shared" si="13"/>
        <v>#DIV/0!</v>
      </c>
    </row>
    <row r="150" spans="1:17" ht="15" x14ac:dyDescent="0.25">
      <c r="A150" s="124" t="s">
        <v>90</v>
      </c>
      <c r="B150" s="77">
        <v>2</v>
      </c>
      <c r="C150" s="84" t="s">
        <v>324</v>
      </c>
      <c r="D150" s="87" t="s">
        <v>325</v>
      </c>
      <c r="E150" s="87">
        <v>41.64</v>
      </c>
      <c r="F150" s="80" t="s">
        <v>575</v>
      </c>
      <c r="G150" s="152" t="s">
        <v>147</v>
      </c>
      <c r="H150" s="151">
        <f>VLOOKUP(F150,'Raumgruppen - Leistungen'!$C$2:$F$77,3)</f>
        <v>1</v>
      </c>
      <c r="I150" s="78">
        <v>52</v>
      </c>
      <c r="J150" s="79">
        <f t="shared" si="12"/>
        <v>2165.2800000000002</v>
      </c>
      <c r="K150" s="110">
        <f>VLOOKUP(F150,'Raumgruppen - Leistungen'!$C$2:$F$77,4)*$L150</f>
        <v>0</v>
      </c>
      <c r="L150" s="67">
        <v>1</v>
      </c>
      <c r="M150" s="93" t="e">
        <f t="shared" si="14"/>
        <v>#DIV/0!</v>
      </c>
      <c r="N150" s="81" t="e">
        <f t="shared" si="10"/>
        <v>#DIV/0!</v>
      </c>
      <c r="O150" s="82" t="e">
        <f>M150*Stundenverrechnungssatz!$C$44</f>
        <v>#DIV/0!</v>
      </c>
      <c r="P150" s="83" t="e">
        <f t="shared" si="11"/>
        <v>#DIV/0!</v>
      </c>
      <c r="Q150" s="123" t="e">
        <f t="shared" si="13"/>
        <v>#DIV/0!</v>
      </c>
    </row>
    <row r="151" spans="1:17" ht="15" x14ac:dyDescent="0.25">
      <c r="A151" s="124" t="s">
        <v>90</v>
      </c>
      <c r="B151" s="77">
        <v>2</v>
      </c>
      <c r="C151" s="84" t="s">
        <v>326</v>
      </c>
      <c r="D151" s="87" t="s">
        <v>327</v>
      </c>
      <c r="E151" s="87">
        <v>24.38</v>
      </c>
      <c r="F151" s="80" t="s">
        <v>546</v>
      </c>
      <c r="G151" s="87" t="s">
        <v>93</v>
      </c>
      <c r="H151" s="151">
        <f>VLOOKUP(F151,'Raumgruppen - Leistungen'!$C$2:$F$77,3)</f>
        <v>2.5</v>
      </c>
      <c r="I151" s="78">
        <v>125</v>
      </c>
      <c r="J151" s="79">
        <f t="shared" si="12"/>
        <v>3047.5</v>
      </c>
      <c r="K151" s="110">
        <f>VLOOKUP(F151,'Raumgruppen - Leistungen'!$C$2:$F$77,4)*$L151</f>
        <v>0</v>
      </c>
      <c r="L151" s="67">
        <v>1</v>
      </c>
      <c r="M151" s="93" t="e">
        <f t="shared" si="14"/>
        <v>#DIV/0!</v>
      </c>
      <c r="N151" s="81" t="e">
        <f t="shared" ref="N151:N201" si="15">M151*H151</f>
        <v>#DIV/0!</v>
      </c>
      <c r="O151" s="82" t="e">
        <f>M151*Stundenverrechnungssatz!$C$44</f>
        <v>#DIV/0!</v>
      </c>
      <c r="P151" s="83" t="e">
        <f t="shared" ref="P151:P201" si="16">I151*O151</f>
        <v>#DIV/0!</v>
      </c>
      <c r="Q151" s="123" t="e">
        <f t="shared" si="13"/>
        <v>#DIV/0!</v>
      </c>
    </row>
    <row r="152" spans="1:17" ht="15" x14ac:dyDescent="0.25">
      <c r="A152" s="124" t="s">
        <v>90</v>
      </c>
      <c r="B152" s="77">
        <v>2</v>
      </c>
      <c r="C152" s="84" t="s">
        <v>328</v>
      </c>
      <c r="D152" s="87" t="s">
        <v>329</v>
      </c>
      <c r="E152" s="87">
        <v>7.02</v>
      </c>
      <c r="F152" s="80" t="s">
        <v>539</v>
      </c>
      <c r="G152" s="87" t="s">
        <v>101</v>
      </c>
      <c r="H152" s="151">
        <f>VLOOKUP(F152,'Raumgruppen - Leistungen'!$C$2:$F$77,3)</f>
        <v>2</v>
      </c>
      <c r="I152" s="78">
        <v>100</v>
      </c>
      <c r="J152" s="79">
        <f t="shared" ref="J152:J202" si="17">E152*I152</f>
        <v>702</v>
      </c>
      <c r="K152" s="110">
        <f>VLOOKUP(F152,'Raumgruppen - Leistungen'!$C$2:$F$77,4)*$L152</f>
        <v>0</v>
      </c>
      <c r="L152" s="67">
        <v>1</v>
      </c>
      <c r="M152" s="93" t="e">
        <f t="shared" si="14"/>
        <v>#DIV/0!</v>
      </c>
      <c r="N152" s="81" t="e">
        <f t="shared" si="15"/>
        <v>#DIV/0!</v>
      </c>
      <c r="O152" s="82" t="e">
        <f>M152*Stundenverrechnungssatz!$C$44</f>
        <v>#DIV/0!</v>
      </c>
      <c r="P152" s="83" t="e">
        <f t="shared" si="16"/>
        <v>#DIV/0!</v>
      </c>
      <c r="Q152" s="123" t="e">
        <f t="shared" ref="Q152:Q202" si="18">P152/12</f>
        <v>#DIV/0!</v>
      </c>
    </row>
    <row r="153" spans="1:17" ht="15" x14ac:dyDescent="0.25">
      <c r="A153" s="124" t="s">
        <v>90</v>
      </c>
      <c r="B153" s="77">
        <v>2</v>
      </c>
      <c r="C153" s="84" t="s">
        <v>585</v>
      </c>
      <c r="D153" s="87" t="s">
        <v>177</v>
      </c>
      <c r="E153" s="87">
        <v>6.97</v>
      </c>
      <c r="F153" s="80" t="s">
        <v>563</v>
      </c>
      <c r="G153" s="87" t="s">
        <v>101</v>
      </c>
      <c r="H153" s="151">
        <f>VLOOKUP(F153,'Raumgruppen - Leistungen'!$C$2:$F$77,3)</f>
        <v>5</v>
      </c>
      <c r="I153" s="78">
        <v>250</v>
      </c>
      <c r="J153" s="79">
        <f t="shared" si="17"/>
        <v>1742.5</v>
      </c>
      <c r="K153" s="110">
        <f>VLOOKUP(F153,'Raumgruppen - Leistungen'!$C$2:$F$77,4)*$L153</f>
        <v>0</v>
      </c>
      <c r="L153" s="67">
        <v>1</v>
      </c>
      <c r="M153" s="93" t="e">
        <f t="shared" ref="M153:M203" si="19">E153/K153</f>
        <v>#DIV/0!</v>
      </c>
      <c r="N153" s="81" t="e">
        <f t="shared" si="15"/>
        <v>#DIV/0!</v>
      </c>
      <c r="O153" s="82" t="e">
        <f>M153*Stundenverrechnungssatz!$C$44</f>
        <v>#DIV/0!</v>
      </c>
      <c r="P153" s="83" t="e">
        <f t="shared" si="16"/>
        <v>#DIV/0!</v>
      </c>
      <c r="Q153" s="123" t="e">
        <f t="shared" si="18"/>
        <v>#DIV/0!</v>
      </c>
    </row>
    <row r="154" spans="1:17" ht="15" x14ac:dyDescent="0.25">
      <c r="A154" s="124" t="s">
        <v>90</v>
      </c>
      <c r="B154" s="77">
        <v>2</v>
      </c>
      <c r="C154" s="84" t="s">
        <v>584</v>
      </c>
      <c r="D154" s="87" t="s">
        <v>331</v>
      </c>
      <c r="E154" s="87">
        <v>5.14</v>
      </c>
      <c r="F154" s="80" t="s">
        <v>539</v>
      </c>
      <c r="G154" s="152" t="s">
        <v>147</v>
      </c>
      <c r="H154" s="151">
        <f>VLOOKUP(F154,'Raumgruppen - Leistungen'!$C$2:$F$77,3)</f>
        <v>2</v>
      </c>
      <c r="I154" s="78">
        <v>100</v>
      </c>
      <c r="J154" s="79">
        <f t="shared" si="17"/>
        <v>514</v>
      </c>
      <c r="K154" s="110">
        <f>VLOOKUP(F154,'Raumgruppen - Leistungen'!$C$2:$F$77,4)*$L154</f>
        <v>0</v>
      </c>
      <c r="L154" s="67">
        <v>1</v>
      </c>
      <c r="M154" s="93" t="e">
        <f t="shared" si="19"/>
        <v>#DIV/0!</v>
      </c>
      <c r="N154" s="81" t="e">
        <f t="shared" si="15"/>
        <v>#DIV/0!</v>
      </c>
      <c r="O154" s="82" t="e">
        <f>M154*Stundenverrechnungssatz!$C$44</f>
        <v>#DIV/0!</v>
      </c>
      <c r="P154" s="83" t="e">
        <f t="shared" si="16"/>
        <v>#DIV/0!</v>
      </c>
      <c r="Q154" s="123" t="e">
        <f t="shared" si="18"/>
        <v>#DIV/0!</v>
      </c>
    </row>
    <row r="155" spans="1:17" ht="15" x14ac:dyDescent="0.25">
      <c r="A155" s="124" t="s">
        <v>90</v>
      </c>
      <c r="B155" s="77">
        <v>2</v>
      </c>
      <c r="C155" s="84" t="s">
        <v>330</v>
      </c>
      <c r="D155" s="87" t="s">
        <v>142</v>
      </c>
      <c r="E155" s="87">
        <v>19.8</v>
      </c>
      <c r="F155" s="80" t="s">
        <v>533</v>
      </c>
      <c r="G155" s="87" t="s">
        <v>101</v>
      </c>
      <c r="H155" s="151">
        <f>VLOOKUP(F155,'Raumgruppen - Leistungen'!$C$2:$F$77,3)</f>
        <v>0</v>
      </c>
      <c r="I155" s="78">
        <v>0</v>
      </c>
      <c r="J155" s="79">
        <f t="shared" si="17"/>
        <v>0</v>
      </c>
      <c r="K155" s="110">
        <f>VLOOKUP(F155,'Raumgruppen - Leistungen'!$C$2:$F$77,4)*$L155</f>
        <v>0</v>
      </c>
      <c r="L155" s="67">
        <v>1</v>
      </c>
      <c r="M155" s="93" t="e">
        <f t="shared" si="19"/>
        <v>#DIV/0!</v>
      </c>
      <c r="N155" s="81" t="e">
        <f t="shared" si="15"/>
        <v>#DIV/0!</v>
      </c>
      <c r="O155" s="82" t="e">
        <f>M155*Stundenverrechnungssatz!$C$44</f>
        <v>#DIV/0!</v>
      </c>
      <c r="P155" s="83" t="e">
        <f t="shared" si="16"/>
        <v>#DIV/0!</v>
      </c>
      <c r="Q155" s="123" t="e">
        <f t="shared" si="18"/>
        <v>#DIV/0!</v>
      </c>
    </row>
    <row r="156" spans="1:17" ht="15" x14ac:dyDescent="0.25">
      <c r="A156" s="124" t="s">
        <v>90</v>
      </c>
      <c r="B156" s="77">
        <v>2</v>
      </c>
      <c r="C156" s="84" t="s">
        <v>332</v>
      </c>
      <c r="D156" s="87" t="s">
        <v>110</v>
      </c>
      <c r="E156" s="87">
        <v>4.76</v>
      </c>
      <c r="F156" s="80" t="s">
        <v>549</v>
      </c>
      <c r="G156" s="87" t="s">
        <v>84</v>
      </c>
      <c r="H156" s="151">
        <f>VLOOKUP(F156,'Raumgruppen - Leistungen'!$C$2:$F$77,3)</f>
        <v>5</v>
      </c>
      <c r="I156" s="78">
        <v>250</v>
      </c>
      <c r="J156" s="79">
        <f t="shared" si="17"/>
        <v>1190</v>
      </c>
      <c r="K156" s="110">
        <f>VLOOKUP(F156,'Raumgruppen - Leistungen'!$C$2:$F$77,4)*$L156</f>
        <v>0</v>
      </c>
      <c r="L156" s="67">
        <v>1</v>
      </c>
      <c r="M156" s="93" t="e">
        <f t="shared" si="19"/>
        <v>#DIV/0!</v>
      </c>
      <c r="N156" s="81" t="e">
        <f t="shared" si="15"/>
        <v>#DIV/0!</v>
      </c>
      <c r="O156" s="82" t="e">
        <f>M156*Stundenverrechnungssatz!$C$44</f>
        <v>#DIV/0!</v>
      </c>
      <c r="P156" s="83" t="e">
        <f t="shared" si="16"/>
        <v>#DIV/0!</v>
      </c>
      <c r="Q156" s="123" t="e">
        <f t="shared" si="18"/>
        <v>#DIV/0!</v>
      </c>
    </row>
    <row r="157" spans="1:17" ht="15" x14ac:dyDescent="0.25">
      <c r="A157" s="124" t="s">
        <v>90</v>
      </c>
      <c r="B157" s="77">
        <v>2</v>
      </c>
      <c r="C157" s="84" t="s">
        <v>333</v>
      </c>
      <c r="D157" s="87" t="s">
        <v>103</v>
      </c>
      <c r="E157" s="87">
        <v>6.5</v>
      </c>
      <c r="F157" s="80" t="s">
        <v>549</v>
      </c>
      <c r="G157" s="87" t="s">
        <v>84</v>
      </c>
      <c r="H157" s="151">
        <f>VLOOKUP(F157,'Raumgruppen - Leistungen'!$C$2:$F$77,3)</f>
        <v>5</v>
      </c>
      <c r="I157" s="78">
        <v>250</v>
      </c>
      <c r="J157" s="79">
        <f t="shared" si="17"/>
        <v>1625</v>
      </c>
      <c r="K157" s="110">
        <f>VLOOKUP(F157,'Raumgruppen - Leistungen'!$C$2:$F$77,4)*$L157</f>
        <v>0</v>
      </c>
      <c r="L157" s="67">
        <v>1</v>
      </c>
      <c r="M157" s="93" t="e">
        <f t="shared" si="19"/>
        <v>#DIV/0!</v>
      </c>
      <c r="N157" s="81" t="e">
        <f t="shared" si="15"/>
        <v>#DIV/0!</v>
      </c>
      <c r="O157" s="82" t="e">
        <f>M157*Stundenverrechnungssatz!$C$44</f>
        <v>#DIV/0!</v>
      </c>
      <c r="P157" s="83" t="e">
        <f t="shared" si="16"/>
        <v>#DIV/0!</v>
      </c>
      <c r="Q157" s="123" t="e">
        <f t="shared" si="18"/>
        <v>#DIV/0!</v>
      </c>
    </row>
    <row r="158" spans="1:17" ht="15" x14ac:dyDescent="0.25">
      <c r="A158" s="124" t="s">
        <v>90</v>
      </c>
      <c r="B158" s="77">
        <v>2</v>
      </c>
      <c r="C158" s="84" t="s">
        <v>334</v>
      </c>
      <c r="D158" s="87" t="s">
        <v>86</v>
      </c>
      <c r="E158" s="87">
        <v>80.3</v>
      </c>
      <c r="F158" s="80" t="s">
        <v>548</v>
      </c>
      <c r="G158" s="152" t="s">
        <v>147</v>
      </c>
      <c r="H158" s="151">
        <f>VLOOKUP(F158,'Raumgruppen - Leistungen'!$C$2:$F$77,3)</f>
        <v>2.5</v>
      </c>
      <c r="I158" s="78">
        <v>125</v>
      </c>
      <c r="J158" s="79">
        <f t="shared" si="17"/>
        <v>10037.5</v>
      </c>
      <c r="K158" s="110">
        <f>VLOOKUP(F158,'Raumgruppen - Leistungen'!$C$2:$F$77,4)*$L158</f>
        <v>0</v>
      </c>
      <c r="L158" s="67">
        <v>1</v>
      </c>
      <c r="M158" s="93" t="e">
        <f t="shared" si="19"/>
        <v>#DIV/0!</v>
      </c>
      <c r="N158" s="81" t="e">
        <f t="shared" si="15"/>
        <v>#DIV/0!</v>
      </c>
      <c r="O158" s="82" t="e">
        <f>M158*Stundenverrechnungssatz!$C$44</f>
        <v>#DIV/0!</v>
      </c>
      <c r="P158" s="83" t="e">
        <f t="shared" si="16"/>
        <v>#DIV/0!</v>
      </c>
      <c r="Q158" s="123" t="e">
        <f t="shared" si="18"/>
        <v>#DIV/0!</v>
      </c>
    </row>
    <row r="159" spans="1:17" ht="15" x14ac:dyDescent="0.25">
      <c r="A159" s="125" t="s">
        <v>90</v>
      </c>
      <c r="B159" s="85">
        <v>2</v>
      </c>
      <c r="C159" s="86" t="s">
        <v>335</v>
      </c>
      <c r="D159" s="87" t="s">
        <v>336</v>
      </c>
      <c r="E159" s="87">
        <v>31.79</v>
      </c>
      <c r="F159" s="80" t="s">
        <v>546</v>
      </c>
      <c r="G159" s="87" t="s">
        <v>93</v>
      </c>
      <c r="H159" s="151">
        <f>VLOOKUP(F159,'Raumgruppen - Leistungen'!$C$2:$F$77,3)</f>
        <v>2.5</v>
      </c>
      <c r="I159" s="78">
        <v>125</v>
      </c>
      <c r="J159" s="79">
        <f t="shared" si="17"/>
        <v>3973.75</v>
      </c>
      <c r="K159" s="110">
        <f>VLOOKUP(F159,'Raumgruppen - Leistungen'!$C$2:$F$77,4)*$L159</f>
        <v>0</v>
      </c>
      <c r="L159" s="67">
        <v>1</v>
      </c>
      <c r="M159" s="93" t="e">
        <f t="shared" si="19"/>
        <v>#DIV/0!</v>
      </c>
      <c r="N159" s="81" t="e">
        <f t="shared" si="15"/>
        <v>#DIV/0!</v>
      </c>
      <c r="O159" s="82" t="e">
        <f>M159*Stundenverrechnungssatz!$C$44</f>
        <v>#DIV/0!</v>
      </c>
      <c r="P159" s="83" t="e">
        <f t="shared" si="16"/>
        <v>#DIV/0!</v>
      </c>
      <c r="Q159" s="123" t="e">
        <f t="shared" si="18"/>
        <v>#DIV/0!</v>
      </c>
    </row>
    <row r="160" spans="1:17" ht="15" x14ac:dyDescent="0.25">
      <c r="A160" s="124" t="s">
        <v>337</v>
      </c>
      <c r="B160" s="77">
        <v>0</v>
      </c>
      <c r="C160" s="84" t="s">
        <v>338</v>
      </c>
      <c r="D160" s="87" t="s">
        <v>86</v>
      </c>
      <c r="E160" s="87">
        <v>10.6</v>
      </c>
      <c r="F160" s="80" t="s">
        <v>548</v>
      </c>
      <c r="G160" s="87" t="s">
        <v>93</v>
      </c>
      <c r="H160" s="151">
        <f>VLOOKUP(F160,'Raumgruppen - Leistungen'!$C$2:$F$77,3)</f>
        <v>2.5</v>
      </c>
      <c r="I160" s="78">
        <v>125</v>
      </c>
      <c r="J160" s="79">
        <f t="shared" si="17"/>
        <v>1325</v>
      </c>
      <c r="K160" s="110">
        <f>VLOOKUP(F160,'Raumgruppen - Leistungen'!$C$2:$F$77,4)*$L160</f>
        <v>0</v>
      </c>
      <c r="L160" s="67">
        <v>1</v>
      </c>
      <c r="M160" s="93" t="e">
        <f t="shared" si="19"/>
        <v>#DIV/0!</v>
      </c>
      <c r="N160" s="81" t="e">
        <f t="shared" si="15"/>
        <v>#DIV/0!</v>
      </c>
      <c r="O160" s="82" t="e">
        <f>M160*Stundenverrechnungssatz!$C$44</f>
        <v>#DIV/0!</v>
      </c>
      <c r="P160" s="83" t="e">
        <f t="shared" si="16"/>
        <v>#DIV/0!</v>
      </c>
      <c r="Q160" s="123" t="e">
        <f t="shared" si="18"/>
        <v>#DIV/0!</v>
      </c>
    </row>
    <row r="161" spans="1:17" ht="15" x14ac:dyDescent="0.25">
      <c r="A161" s="124" t="s">
        <v>337</v>
      </c>
      <c r="B161" s="77">
        <v>0</v>
      </c>
      <c r="C161" s="84" t="s">
        <v>91</v>
      </c>
      <c r="D161" s="87" t="s">
        <v>129</v>
      </c>
      <c r="E161" s="87">
        <v>10</v>
      </c>
      <c r="F161" s="80" t="s">
        <v>337</v>
      </c>
      <c r="G161" s="87" t="s">
        <v>93</v>
      </c>
      <c r="H161" s="151">
        <f>VLOOKUP(F161,'Raumgruppen - Leistungen'!$C$2:$F$77,3)</f>
        <v>5</v>
      </c>
      <c r="I161" s="78">
        <v>250</v>
      </c>
      <c r="J161" s="79">
        <f t="shared" si="17"/>
        <v>2500</v>
      </c>
      <c r="K161" s="110">
        <f>VLOOKUP(F161,'Raumgruppen - Leistungen'!$C$2:$F$77,4)*$L161</f>
        <v>0</v>
      </c>
      <c r="L161" s="67">
        <v>1</v>
      </c>
      <c r="M161" s="93" t="e">
        <f t="shared" si="19"/>
        <v>#DIV/0!</v>
      </c>
      <c r="N161" s="81" t="e">
        <f t="shared" si="15"/>
        <v>#DIV/0!</v>
      </c>
      <c r="O161" s="82" t="e">
        <f>M161*Stundenverrechnungssatz!$C$44</f>
        <v>#DIV/0!</v>
      </c>
      <c r="P161" s="83" t="e">
        <f t="shared" si="16"/>
        <v>#DIV/0!</v>
      </c>
      <c r="Q161" s="123" t="e">
        <f t="shared" si="18"/>
        <v>#DIV/0!</v>
      </c>
    </row>
    <row r="162" spans="1:17" ht="15" x14ac:dyDescent="0.25">
      <c r="A162" s="124" t="s">
        <v>337</v>
      </c>
      <c r="B162" s="77">
        <v>0</v>
      </c>
      <c r="C162" s="84" t="s">
        <v>91</v>
      </c>
      <c r="D162" s="87" t="s">
        <v>129</v>
      </c>
      <c r="E162" s="87">
        <v>28.09</v>
      </c>
      <c r="F162" s="80" t="s">
        <v>337</v>
      </c>
      <c r="G162" s="87" t="s">
        <v>93</v>
      </c>
      <c r="H162" s="151">
        <f>VLOOKUP(F162,'Raumgruppen - Leistungen'!$C$2:$F$77,3)</f>
        <v>5</v>
      </c>
      <c r="I162" s="78">
        <v>250</v>
      </c>
      <c r="J162" s="79">
        <f>E162*I162</f>
        <v>7022.5</v>
      </c>
      <c r="K162" s="110">
        <f>VLOOKUP(F162,'Raumgruppen - Leistungen'!$C$2:$F$77,4)*$L162</f>
        <v>0</v>
      </c>
      <c r="L162" s="67">
        <v>1</v>
      </c>
      <c r="M162" s="93" t="e">
        <f>E162/K162</f>
        <v>#DIV/0!</v>
      </c>
      <c r="N162" s="81" t="e">
        <f>M162*H162</f>
        <v>#DIV/0!</v>
      </c>
      <c r="O162" s="82" t="e">
        <f>M162*Stundenverrechnungssatz!$C$44</f>
        <v>#DIV/0!</v>
      </c>
      <c r="P162" s="83" t="e">
        <f>I162*O162</f>
        <v>#DIV/0!</v>
      </c>
      <c r="Q162" s="123" t="e">
        <f>P162/12</f>
        <v>#DIV/0!</v>
      </c>
    </row>
    <row r="163" spans="1:17" ht="15" x14ac:dyDescent="0.25">
      <c r="A163" s="124" t="s">
        <v>337</v>
      </c>
      <c r="B163" s="77">
        <v>0</v>
      </c>
      <c r="C163" s="84" t="s">
        <v>339</v>
      </c>
      <c r="D163" s="87" t="s">
        <v>340</v>
      </c>
      <c r="E163" s="87">
        <v>34.020000000000003</v>
      </c>
      <c r="F163" s="80" t="s">
        <v>555</v>
      </c>
      <c r="G163" s="87" t="s">
        <v>101</v>
      </c>
      <c r="H163" s="151">
        <f>VLOOKUP(F163,'Raumgruppen - Leistungen'!$C$2:$F$77,3)</f>
        <v>5</v>
      </c>
      <c r="I163" s="78">
        <v>250</v>
      </c>
      <c r="J163" s="79">
        <f t="shared" si="17"/>
        <v>8505</v>
      </c>
      <c r="K163" s="110">
        <f>VLOOKUP(F163,'Raumgruppen - Leistungen'!$C$2:$F$77,4)*$L163</f>
        <v>0</v>
      </c>
      <c r="L163" s="67">
        <v>1</v>
      </c>
      <c r="M163" s="93" t="e">
        <f t="shared" si="19"/>
        <v>#DIV/0!</v>
      </c>
      <c r="N163" s="81" t="e">
        <f t="shared" si="15"/>
        <v>#DIV/0!</v>
      </c>
      <c r="O163" s="82" t="e">
        <f>M163*Stundenverrechnungssatz!$C$44</f>
        <v>#DIV/0!</v>
      </c>
      <c r="P163" s="83" t="e">
        <f t="shared" si="16"/>
        <v>#DIV/0!</v>
      </c>
      <c r="Q163" s="123" t="e">
        <f t="shared" si="18"/>
        <v>#DIV/0!</v>
      </c>
    </row>
    <row r="164" spans="1:17" ht="15" x14ac:dyDescent="0.25">
      <c r="A164" s="124" t="s">
        <v>337</v>
      </c>
      <c r="B164" s="77" t="s">
        <v>137</v>
      </c>
      <c r="C164" s="84" t="s">
        <v>141</v>
      </c>
      <c r="D164" s="87" t="s">
        <v>86</v>
      </c>
      <c r="E164" s="87">
        <v>28.9</v>
      </c>
      <c r="F164" s="80" t="s">
        <v>548</v>
      </c>
      <c r="G164" s="87" t="s">
        <v>101</v>
      </c>
      <c r="H164" s="151">
        <f>VLOOKUP(F164,'Raumgruppen - Leistungen'!$C$2:$F$77,3)</f>
        <v>2.5</v>
      </c>
      <c r="I164" s="78">
        <v>125</v>
      </c>
      <c r="J164" s="79">
        <f t="shared" si="17"/>
        <v>3612.5</v>
      </c>
      <c r="K164" s="110">
        <f>VLOOKUP(F164,'Raumgruppen - Leistungen'!$C$2:$F$77,4)*$L164</f>
        <v>0</v>
      </c>
      <c r="L164" s="67">
        <v>1</v>
      </c>
      <c r="M164" s="93" t="e">
        <f t="shared" si="19"/>
        <v>#DIV/0!</v>
      </c>
      <c r="N164" s="81" t="e">
        <f t="shared" si="15"/>
        <v>#DIV/0!</v>
      </c>
      <c r="O164" s="82" t="e">
        <f>M164*Stundenverrechnungssatz!$C$44</f>
        <v>#DIV/0!</v>
      </c>
      <c r="P164" s="83" t="e">
        <f t="shared" si="16"/>
        <v>#DIV/0!</v>
      </c>
      <c r="Q164" s="123" t="e">
        <f t="shared" si="18"/>
        <v>#DIV/0!</v>
      </c>
    </row>
    <row r="165" spans="1:17" ht="15" x14ac:dyDescent="0.25">
      <c r="A165" s="124" t="s">
        <v>337</v>
      </c>
      <c r="B165" s="77" t="s">
        <v>137</v>
      </c>
      <c r="C165" s="84" t="s">
        <v>140</v>
      </c>
      <c r="D165" s="87" t="s">
        <v>108</v>
      </c>
      <c r="E165" s="87">
        <v>28.9</v>
      </c>
      <c r="F165" s="80" t="s">
        <v>546</v>
      </c>
      <c r="G165" s="87" t="s">
        <v>93</v>
      </c>
      <c r="H165" s="151">
        <f>VLOOKUP(F165,'Raumgruppen - Leistungen'!$C$2:$F$77,3)</f>
        <v>2.5</v>
      </c>
      <c r="I165" s="78">
        <v>125</v>
      </c>
      <c r="J165" s="79">
        <f t="shared" si="17"/>
        <v>3612.5</v>
      </c>
      <c r="K165" s="110">
        <f>VLOOKUP(F165,'Raumgruppen - Leistungen'!$C$2:$F$77,4)*$L165</f>
        <v>0</v>
      </c>
      <c r="L165" s="67">
        <v>1</v>
      </c>
      <c r="M165" s="93" t="e">
        <f t="shared" si="19"/>
        <v>#DIV/0!</v>
      </c>
      <c r="N165" s="81" t="e">
        <f t="shared" si="15"/>
        <v>#DIV/0!</v>
      </c>
      <c r="O165" s="82" t="e">
        <f>M165*Stundenverrechnungssatz!$C$44</f>
        <v>#DIV/0!</v>
      </c>
      <c r="P165" s="83" t="e">
        <f t="shared" si="16"/>
        <v>#DIV/0!</v>
      </c>
      <c r="Q165" s="123" t="e">
        <f t="shared" si="18"/>
        <v>#DIV/0!</v>
      </c>
    </row>
    <row r="166" spans="1:17" ht="15" x14ac:dyDescent="0.25">
      <c r="A166" s="124" t="s">
        <v>337</v>
      </c>
      <c r="B166" s="77">
        <v>1</v>
      </c>
      <c r="C166" s="84" t="s">
        <v>145</v>
      </c>
      <c r="D166" s="87" t="s">
        <v>536</v>
      </c>
      <c r="E166" s="87">
        <v>31.91</v>
      </c>
      <c r="F166" s="80" t="s">
        <v>544</v>
      </c>
      <c r="G166" s="152" t="s">
        <v>147</v>
      </c>
      <c r="H166" s="151">
        <f>VLOOKUP(F166,'Raumgruppen - Leistungen'!$C$2:$F$77,3)</f>
        <v>2</v>
      </c>
      <c r="I166" s="78">
        <v>100</v>
      </c>
      <c r="J166" s="79">
        <f t="shared" si="17"/>
        <v>3191</v>
      </c>
      <c r="K166" s="110">
        <f>VLOOKUP(F166,'Raumgruppen - Leistungen'!$C$2:$F$77,4)*$L166</f>
        <v>0</v>
      </c>
      <c r="L166" s="67">
        <v>1</v>
      </c>
      <c r="M166" s="93" t="e">
        <f t="shared" si="19"/>
        <v>#DIV/0!</v>
      </c>
      <c r="N166" s="81" t="e">
        <f t="shared" si="15"/>
        <v>#DIV/0!</v>
      </c>
      <c r="O166" s="82" t="e">
        <f>M166*Stundenverrechnungssatz!$C$44</f>
        <v>#DIV/0!</v>
      </c>
      <c r="P166" s="83" t="e">
        <f t="shared" si="16"/>
        <v>#DIV/0!</v>
      </c>
      <c r="Q166" s="123" t="e">
        <f t="shared" si="18"/>
        <v>#DIV/0!</v>
      </c>
    </row>
    <row r="167" spans="1:17" ht="15" x14ac:dyDescent="0.25">
      <c r="A167" s="124" t="s">
        <v>337</v>
      </c>
      <c r="B167" s="77">
        <v>1</v>
      </c>
      <c r="C167" s="84" t="s">
        <v>148</v>
      </c>
      <c r="D167" s="87" t="s">
        <v>349</v>
      </c>
      <c r="E167" s="87">
        <v>31.86</v>
      </c>
      <c r="F167" s="80" t="s">
        <v>544</v>
      </c>
      <c r="G167" s="152" t="s">
        <v>147</v>
      </c>
      <c r="H167" s="151">
        <f>VLOOKUP(F167,'Raumgruppen - Leistungen'!$C$2:$F$77,3)</f>
        <v>2</v>
      </c>
      <c r="I167" s="78">
        <v>100</v>
      </c>
      <c r="J167" s="79">
        <f t="shared" si="17"/>
        <v>3186</v>
      </c>
      <c r="K167" s="110">
        <f>VLOOKUP(F167,'Raumgruppen - Leistungen'!$C$2:$F$77,4)*$L167</f>
        <v>0</v>
      </c>
      <c r="L167" s="67">
        <v>1</v>
      </c>
      <c r="M167" s="93" t="e">
        <f t="shared" si="19"/>
        <v>#DIV/0!</v>
      </c>
      <c r="N167" s="81" t="e">
        <f t="shared" si="15"/>
        <v>#DIV/0!</v>
      </c>
      <c r="O167" s="82" t="e">
        <f>M167*Stundenverrechnungssatz!$C$44</f>
        <v>#DIV/0!</v>
      </c>
      <c r="P167" s="83" t="e">
        <f t="shared" si="16"/>
        <v>#DIV/0!</v>
      </c>
      <c r="Q167" s="123" t="e">
        <f t="shared" si="18"/>
        <v>#DIV/0!</v>
      </c>
    </row>
    <row r="168" spans="1:17" ht="15" x14ac:dyDescent="0.25">
      <c r="A168" s="124" t="s">
        <v>337</v>
      </c>
      <c r="B168" s="77">
        <v>1</v>
      </c>
      <c r="C168" s="84" t="s">
        <v>150</v>
      </c>
      <c r="D168" s="87" t="s">
        <v>350</v>
      </c>
      <c r="E168" s="87">
        <v>31.89</v>
      </c>
      <c r="F168" s="80" t="s">
        <v>544</v>
      </c>
      <c r="G168" s="152" t="s">
        <v>147</v>
      </c>
      <c r="H168" s="151">
        <f>VLOOKUP(F168,'Raumgruppen - Leistungen'!$C$2:$F$77,3)</f>
        <v>2</v>
      </c>
      <c r="I168" s="78">
        <v>100</v>
      </c>
      <c r="J168" s="79">
        <f t="shared" si="17"/>
        <v>3189</v>
      </c>
      <c r="K168" s="110">
        <f>VLOOKUP(F168,'Raumgruppen - Leistungen'!$C$2:$F$77,4)*$L168</f>
        <v>0</v>
      </c>
      <c r="L168" s="67">
        <v>1</v>
      </c>
      <c r="M168" s="93" t="e">
        <f t="shared" si="19"/>
        <v>#DIV/0!</v>
      </c>
      <c r="N168" s="81" t="e">
        <f t="shared" si="15"/>
        <v>#DIV/0!</v>
      </c>
      <c r="O168" s="82" t="e">
        <f>M168*Stundenverrechnungssatz!$C$44</f>
        <v>#DIV/0!</v>
      </c>
      <c r="P168" s="83" t="e">
        <f t="shared" si="16"/>
        <v>#DIV/0!</v>
      </c>
      <c r="Q168" s="123" t="e">
        <f t="shared" si="18"/>
        <v>#DIV/0!</v>
      </c>
    </row>
    <row r="169" spans="1:17" ht="15" x14ac:dyDescent="0.25">
      <c r="A169" s="124" t="s">
        <v>337</v>
      </c>
      <c r="B169" s="77">
        <v>1</v>
      </c>
      <c r="C169" s="84" t="s">
        <v>152</v>
      </c>
      <c r="D169" s="87" t="s">
        <v>351</v>
      </c>
      <c r="E169" s="87">
        <v>24.02</v>
      </c>
      <c r="F169" s="80" t="s">
        <v>544</v>
      </c>
      <c r="G169" s="152" t="s">
        <v>147</v>
      </c>
      <c r="H169" s="151">
        <f>VLOOKUP(F169,'Raumgruppen - Leistungen'!$C$2:$F$77,3)</f>
        <v>2</v>
      </c>
      <c r="I169" s="78">
        <v>100</v>
      </c>
      <c r="J169" s="79">
        <f t="shared" si="17"/>
        <v>2402</v>
      </c>
      <c r="K169" s="110">
        <f>VLOOKUP(F169,'Raumgruppen - Leistungen'!$C$2:$F$77,4)*$L169</f>
        <v>0</v>
      </c>
      <c r="L169" s="67">
        <v>1</v>
      </c>
      <c r="M169" s="93" t="e">
        <f t="shared" si="19"/>
        <v>#DIV/0!</v>
      </c>
      <c r="N169" s="81" t="e">
        <f t="shared" si="15"/>
        <v>#DIV/0!</v>
      </c>
      <c r="O169" s="82" t="e">
        <f>M169*Stundenverrechnungssatz!$C$44</f>
        <v>#DIV/0!</v>
      </c>
      <c r="P169" s="83" t="e">
        <f t="shared" si="16"/>
        <v>#DIV/0!</v>
      </c>
      <c r="Q169" s="123" t="e">
        <f t="shared" si="18"/>
        <v>#DIV/0!</v>
      </c>
    </row>
    <row r="170" spans="1:17" ht="15" x14ac:dyDescent="0.25">
      <c r="A170" s="124" t="s">
        <v>337</v>
      </c>
      <c r="B170" s="77">
        <v>1</v>
      </c>
      <c r="C170" s="84" t="s">
        <v>352</v>
      </c>
      <c r="D170" s="87" t="s">
        <v>353</v>
      </c>
      <c r="E170" s="87">
        <v>11.1</v>
      </c>
      <c r="F170" s="80" t="s">
        <v>137</v>
      </c>
      <c r="G170" s="87" t="s">
        <v>101</v>
      </c>
      <c r="H170" s="151">
        <f>VLOOKUP(F170,'Raumgruppen - Leistungen'!$C$2:$F$77,3)</f>
        <v>1</v>
      </c>
      <c r="I170" s="78">
        <v>52</v>
      </c>
      <c r="J170" s="79">
        <f t="shared" si="17"/>
        <v>577.19999999999993</v>
      </c>
      <c r="K170" s="110">
        <f>VLOOKUP(F170,'Raumgruppen - Leistungen'!$C$2:$F$77,4)*$L170</f>
        <v>0</v>
      </c>
      <c r="L170" s="67">
        <v>1</v>
      </c>
      <c r="M170" s="93" t="e">
        <f t="shared" si="19"/>
        <v>#DIV/0!</v>
      </c>
      <c r="N170" s="81" t="e">
        <f t="shared" si="15"/>
        <v>#DIV/0!</v>
      </c>
      <c r="O170" s="82" t="e">
        <f>M170*Stundenverrechnungssatz!$C$44</f>
        <v>#DIV/0!</v>
      </c>
      <c r="P170" s="83" t="e">
        <f t="shared" si="16"/>
        <v>#DIV/0!</v>
      </c>
      <c r="Q170" s="123" t="e">
        <f t="shared" si="18"/>
        <v>#DIV/0!</v>
      </c>
    </row>
    <row r="171" spans="1:17" ht="15" x14ac:dyDescent="0.25">
      <c r="A171" s="124" t="s">
        <v>337</v>
      </c>
      <c r="B171" s="77">
        <v>1</v>
      </c>
      <c r="C171" s="84" t="s">
        <v>156</v>
      </c>
      <c r="D171" s="87" t="s">
        <v>110</v>
      </c>
      <c r="E171" s="87">
        <v>12.34</v>
      </c>
      <c r="F171" s="80" t="s">
        <v>549</v>
      </c>
      <c r="G171" s="87" t="s">
        <v>84</v>
      </c>
      <c r="H171" s="151">
        <f>VLOOKUP(F171,'Raumgruppen - Leistungen'!$C$2:$F$77,3)</f>
        <v>5</v>
      </c>
      <c r="I171" s="78">
        <v>250</v>
      </c>
      <c r="J171" s="79">
        <f t="shared" si="17"/>
        <v>3085</v>
      </c>
      <c r="K171" s="110">
        <f>VLOOKUP(F171,'Raumgruppen - Leistungen'!$C$2:$F$77,4)*$L171</f>
        <v>0</v>
      </c>
      <c r="L171" s="67">
        <v>1</v>
      </c>
      <c r="M171" s="93" t="e">
        <f t="shared" si="19"/>
        <v>#DIV/0!</v>
      </c>
      <c r="N171" s="81" t="e">
        <f t="shared" si="15"/>
        <v>#DIV/0!</v>
      </c>
      <c r="O171" s="82" t="e">
        <f>M171*Stundenverrechnungssatz!$C$44</f>
        <v>#DIV/0!</v>
      </c>
      <c r="P171" s="83" t="e">
        <f t="shared" si="16"/>
        <v>#DIV/0!</v>
      </c>
      <c r="Q171" s="123" t="e">
        <f t="shared" si="18"/>
        <v>#DIV/0!</v>
      </c>
    </row>
    <row r="172" spans="1:17" ht="15" x14ac:dyDescent="0.25">
      <c r="A172" s="124" t="s">
        <v>337</v>
      </c>
      <c r="B172" s="77">
        <v>1</v>
      </c>
      <c r="C172" s="84" t="s">
        <v>154</v>
      </c>
      <c r="D172" s="87" t="s">
        <v>103</v>
      </c>
      <c r="E172" s="87">
        <v>12.34</v>
      </c>
      <c r="F172" s="80" t="s">
        <v>549</v>
      </c>
      <c r="G172" s="87" t="s">
        <v>84</v>
      </c>
      <c r="H172" s="151">
        <f>VLOOKUP(F172,'Raumgruppen - Leistungen'!$C$2:$F$77,3)</f>
        <v>5</v>
      </c>
      <c r="I172" s="78">
        <v>250</v>
      </c>
      <c r="J172" s="79">
        <f t="shared" si="17"/>
        <v>3085</v>
      </c>
      <c r="K172" s="110">
        <f>VLOOKUP(F172,'Raumgruppen - Leistungen'!$C$2:$F$77,4)*$L172</f>
        <v>0</v>
      </c>
      <c r="L172" s="67">
        <v>1</v>
      </c>
      <c r="M172" s="93" t="e">
        <f t="shared" si="19"/>
        <v>#DIV/0!</v>
      </c>
      <c r="N172" s="81" t="e">
        <f t="shared" si="15"/>
        <v>#DIV/0!</v>
      </c>
      <c r="O172" s="82" t="e">
        <f>M172*Stundenverrechnungssatz!$C$44</f>
        <v>#DIV/0!</v>
      </c>
      <c r="P172" s="83" t="e">
        <f t="shared" si="16"/>
        <v>#DIV/0!</v>
      </c>
      <c r="Q172" s="123" t="e">
        <f t="shared" si="18"/>
        <v>#DIV/0!</v>
      </c>
    </row>
    <row r="173" spans="1:17" ht="15" x14ac:dyDescent="0.25">
      <c r="A173" s="124" t="s">
        <v>337</v>
      </c>
      <c r="B173" s="77">
        <v>1</v>
      </c>
      <c r="C173" s="84" t="s">
        <v>160</v>
      </c>
      <c r="D173" s="87" t="s">
        <v>177</v>
      </c>
      <c r="E173" s="87">
        <v>13.38</v>
      </c>
      <c r="F173" s="80" t="s">
        <v>563</v>
      </c>
      <c r="G173" s="87" t="s">
        <v>84</v>
      </c>
      <c r="H173" s="151">
        <f>VLOOKUP(F173,'Raumgruppen - Leistungen'!$C$2:$F$77,3)</f>
        <v>5</v>
      </c>
      <c r="I173" s="78">
        <v>250</v>
      </c>
      <c r="J173" s="79">
        <f t="shared" si="17"/>
        <v>3345</v>
      </c>
      <c r="K173" s="110">
        <f>VLOOKUP(F173,'Raumgruppen - Leistungen'!$C$2:$F$77,4)*$L173</f>
        <v>0</v>
      </c>
      <c r="L173" s="67">
        <v>1</v>
      </c>
      <c r="M173" s="93" t="e">
        <f t="shared" si="19"/>
        <v>#DIV/0!</v>
      </c>
      <c r="N173" s="81" t="e">
        <f t="shared" si="15"/>
        <v>#DIV/0!</v>
      </c>
      <c r="O173" s="82" t="e">
        <f>M173*Stundenverrechnungssatz!$C$44</f>
        <v>#DIV/0!</v>
      </c>
      <c r="P173" s="83" t="e">
        <f t="shared" si="16"/>
        <v>#DIV/0!</v>
      </c>
      <c r="Q173" s="123" t="e">
        <f t="shared" si="18"/>
        <v>#DIV/0!</v>
      </c>
    </row>
    <row r="174" spans="1:17" ht="15" x14ac:dyDescent="0.25">
      <c r="A174" s="124" t="s">
        <v>337</v>
      </c>
      <c r="B174" s="77">
        <v>1</v>
      </c>
      <c r="C174" s="84" t="s">
        <v>162</v>
      </c>
      <c r="D174" s="87" t="s">
        <v>354</v>
      </c>
      <c r="E174" s="87">
        <v>32.68</v>
      </c>
      <c r="F174" s="80" t="s">
        <v>551</v>
      </c>
      <c r="G174" s="87" t="s">
        <v>101</v>
      </c>
      <c r="H174" s="151">
        <f>VLOOKUP(F174,'Raumgruppen - Leistungen'!$C$2:$F$77,3)</f>
        <v>5</v>
      </c>
      <c r="I174" s="78">
        <v>250</v>
      </c>
      <c r="J174" s="79">
        <f t="shared" si="17"/>
        <v>8170</v>
      </c>
      <c r="K174" s="110">
        <f>VLOOKUP(F174,'Raumgruppen - Leistungen'!$C$2:$F$77,4)*$L174</f>
        <v>0</v>
      </c>
      <c r="L174" s="67">
        <v>1</v>
      </c>
      <c r="M174" s="93" t="e">
        <f t="shared" si="19"/>
        <v>#DIV/0!</v>
      </c>
      <c r="N174" s="81" t="e">
        <f t="shared" si="15"/>
        <v>#DIV/0!</v>
      </c>
      <c r="O174" s="82" t="e">
        <f>M174*Stundenverrechnungssatz!$C$44</f>
        <v>#DIV/0!</v>
      </c>
      <c r="P174" s="83" t="e">
        <f t="shared" si="16"/>
        <v>#DIV/0!</v>
      </c>
      <c r="Q174" s="123" t="e">
        <f t="shared" si="18"/>
        <v>#DIV/0!</v>
      </c>
    </row>
    <row r="175" spans="1:17" ht="15" x14ac:dyDescent="0.25">
      <c r="A175" s="124" t="s">
        <v>337</v>
      </c>
      <c r="B175" s="77">
        <v>1</v>
      </c>
      <c r="C175" s="84" t="s">
        <v>355</v>
      </c>
      <c r="D175" s="87" t="s">
        <v>568</v>
      </c>
      <c r="E175" s="87">
        <v>92.35</v>
      </c>
      <c r="F175" s="80" t="s">
        <v>570</v>
      </c>
      <c r="G175" s="87" t="s">
        <v>101</v>
      </c>
      <c r="H175" s="151">
        <f>VLOOKUP(F175,'Raumgruppen - Leistungen'!$C$2:$F$77,3)</f>
        <v>5</v>
      </c>
      <c r="I175" s="78">
        <v>250</v>
      </c>
      <c r="J175" s="79">
        <f t="shared" si="17"/>
        <v>23087.5</v>
      </c>
      <c r="K175" s="110">
        <f>VLOOKUP(F175,'Raumgruppen - Leistungen'!$C$2:$F$77,4)*$L175</f>
        <v>0</v>
      </c>
      <c r="L175" s="67">
        <v>1</v>
      </c>
      <c r="M175" s="93" t="e">
        <f t="shared" si="19"/>
        <v>#DIV/0!</v>
      </c>
      <c r="N175" s="81" t="e">
        <f t="shared" si="15"/>
        <v>#DIV/0!</v>
      </c>
      <c r="O175" s="82" t="e">
        <f>M175*Stundenverrechnungssatz!$C$44</f>
        <v>#DIV/0!</v>
      </c>
      <c r="P175" s="83" t="e">
        <f t="shared" si="16"/>
        <v>#DIV/0!</v>
      </c>
      <c r="Q175" s="123" t="e">
        <f t="shared" si="18"/>
        <v>#DIV/0!</v>
      </c>
    </row>
    <row r="176" spans="1:17" ht="15" x14ac:dyDescent="0.25">
      <c r="A176" s="124" t="s">
        <v>337</v>
      </c>
      <c r="B176" s="77">
        <v>1</v>
      </c>
      <c r="C176" s="84" t="s">
        <v>165</v>
      </c>
      <c r="D176" s="87" t="s">
        <v>569</v>
      </c>
      <c r="E176" s="87">
        <v>89.99</v>
      </c>
      <c r="F176" s="80" t="s">
        <v>570</v>
      </c>
      <c r="G176" s="87" t="s">
        <v>101</v>
      </c>
      <c r="H176" s="151">
        <f>VLOOKUP(F176,'Raumgruppen - Leistungen'!$C$2:$F$77,3)</f>
        <v>5</v>
      </c>
      <c r="I176" s="78">
        <v>250</v>
      </c>
      <c r="J176" s="79">
        <f t="shared" si="17"/>
        <v>22497.5</v>
      </c>
      <c r="K176" s="110">
        <f>VLOOKUP(F176,'Raumgruppen - Leistungen'!$C$2:$F$77,4)*$L176</f>
        <v>0</v>
      </c>
      <c r="L176" s="67">
        <v>1</v>
      </c>
      <c r="M176" s="93" t="e">
        <f t="shared" si="19"/>
        <v>#DIV/0!</v>
      </c>
      <c r="N176" s="81" t="e">
        <f t="shared" si="15"/>
        <v>#DIV/0!</v>
      </c>
      <c r="O176" s="82" t="e">
        <f>M176*Stundenverrechnungssatz!$C$44</f>
        <v>#DIV/0!</v>
      </c>
      <c r="P176" s="83" t="e">
        <f t="shared" si="16"/>
        <v>#DIV/0!</v>
      </c>
      <c r="Q176" s="123" t="e">
        <f t="shared" si="18"/>
        <v>#DIV/0!</v>
      </c>
    </row>
    <row r="177" spans="1:17" ht="15" x14ac:dyDescent="0.25">
      <c r="A177" s="124" t="s">
        <v>337</v>
      </c>
      <c r="B177" s="77">
        <v>1</v>
      </c>
      <c r="C177" s="84" t="s">
        <v>170</v>
      </c>
      <c r="D177" s="87" t="s">
        <v>357</v>
      </c>
      <c r="E177" s="87">
        <v>46.77</v>
      </c>
      <c r="F177" s="80" t="s">
        <v>570</v>
      </c>
      <c r="G177" s="87" t="s">
        <v>101</v>
      </c>
      <c r="H177" s="151">
        <f>VLOOKUP(F177,'Raumgruppen - Leistungen'!$C$2:$F$77,3)</f>
        <v>5</v>
      </c>
      <c r="I177" s="78">
        <v>250</v>
      </c>
      <c r="J177" s="79">
        <f t="shared" si="17"/>
        <v>11692.5</v>
      </c>
      <c r="K177" s="110">
        <f>VLOOKUP(F177,'Raumgruppen - Leistungen'!$C$2:$F$77,4)*$L177</f>
        <v>0</v>
      </c>
      <c r="L177" s="67">
        <v>1</v>
      </c>
      <c r="M177" s="93" t="e">
        <f t="shared" si="19"/>
        <v>#DIV/0!</v>
      </c>
      <c r="N177" s="81" t="e">
        <f t="shared" si="15"/>
        <v>#DIV/0!</v>
      </c>
      <c r="O177" s="82" t="e">
        <f>M177*Stundenverrechnungssatz!$C$44</f>
        <v>#DIV/0!</v>
      </c>
      <c r="P177" s="83" t="e">
        <f t="shared" si="16"/>
        <v>#DIV/0!</v>
      </c>
      <c r="Q177" s="123" t="e">
        <f t="shared" si="18"/>
        <v>#DIV/0!</v>
      </c>
    </row>
    <row r="178" spans="1:17" ht="15" x14ac:dyDescent="0.25">
      <c r="A178" s="124" t="s">
        <v>337</v>
      </c>
      <c r="B178" s="77">
        <v>1</v>
      </c>
      <c r="C178" s="84" t="s">
        <v>172</v>
      </c>
      <c r="D178" s="87" t="s">
        <v>358</v>
      </c>
      <c r="E178" s="87">
        <v>11.48</v>
      </c>
      <c r="F178" s="80" t="s">
        <v>576</v>
      </c>
      <c r="G178" s="87" t="s">
        <v>101</v>
      </c>
      <c r="H178" s="151">
        <f>VLOOKUP(F178,'Raumgruppen - Leistungen'!$C$2:$F$77,3)</f>
        <v>0.25</v>
      </c>
      <c r="I178" s="78">
        <v>12</v>
      </c>
      <c r="J178" s="79">
        <f t="shared" si="17"/>
        <v>137.76</v>
      </c>
      <c r="K178" s="110">
        <f>VLOOKUP(F178,'Raumgruppen - Leistungen'!$C$2:$F$77,4)*$L178</f>
        <v>0</v>
      </c>
      <c r="L178" s="67">
        <v>1</v>
      </c>
      <c r="M178" s="93" t="e">
        <f t="shared" si="19"/>
        <v>#DIV/0!</v>
      </c>
      <c r="N178" s="81" t="e">
        <f t="shared" si="15"/>
        <v>#DIV/0!</v>
      </c>
      <c r="O178" s="82" t="e">
        <f>M178*Stundenverrechnungssatz!$C$44</f>
        <v>#DIV/0!</v>
      </c>
      <c r="P178" s="83" t="e">
        <f t="shared" si="16"/>
        <v>#DIV/0!</v>
      </c>
      <c r="Q178" s="123" t="e">
        <f t="shared" si="18"/>
        <v>#DIV/0!</v>
      </c>
    </row>
    <row r="179" spans="1:17" ht="15" x14ac:dyDescent="0.25">
      <c r="A179" s="124" t="s">
        <v>337</v>
      </c>
      <c r="B179" s="77">
        <v>1</v>
      </c>
      <c r="C179" s="84" t="s">
        <v>174</v>
      </c>
      <c r="D179" s="87" t="s">
        <v>359</v>
      </c>
      <c r="E179" s="87">
        <v>6.16</v>
      </c>
      <c r="F179" s="80" t="s">
        <v>576</v>
      </c>
      <c r="G179" s="87" t="s">
        <v>101</v>
      </c>
      <c r="H179" s="151">
        <f>VLOOKUP(F179,'Raumgruppen - Leistungen'!$C$2:$F$77,3)</f>
        <v>0.25</v>
      </c>
      <c r="I179" s="78">
        <v>12</v>
      </c>
      <c r="J179" s="79">
        <f t="shared" si="17"/>
        <v>73.92</v>
      </c>
      <c r="K179" s="110">
        <f>VLOOKUP(F179,'Raumgruppen - Leistungen'!$C$2:$F$77,4)*$L179</f>
        <v>0</v>
      </c>
      <c r="L179" s="67">
        <v>1</v>
      </c>
      <c r="M179" s="93" t="e">
        <f t="shared" si="19"/>
        <v>#DIV/0!</v>
      </c>
      <c r="N179" s="81" t="e">
        <f t="shared" si="15"/>
        <v>#DIV/0!</v>
      </c>
      <c r="O179" s="82" t="e">
        <f>M179*Stundenverrechnungssatz!$C$44</f>
        <v>#DIV/0!</v>
      </c>
      <c r="P179" s="83" t="e">
        <f t="shared" si="16"/>
        <v>#DIV/0!</v>
      </c>
      <c r="Q179" s="123" t="e">
        <f t="shared" si="18"/>
        <v>#DIV/0!</v>
      </c>
    </row>
    <row r="180" spans="1:17" ht="15" x14ac:dyDescent="0.25">
      <c r="A180" s="124" t="s">
        <v>337</v>
      </c>
      <c r="B180" s="77">
        <v>1</v>
      </c>
      <c r="C180" s="84" t="s">
        <v>176</v>
      </c>
      <c r="D180" s="87" t="s">
        <v>329</v>
      </c>
      <c r="E180" s="87">
        <v>5.81</v>
      </c>
      <c r="F180" s="80" t="s">
        <v>539</v>
      </c>
      <c r="G180" s="87" t="s">
        <v>101</v>
      </c>
      <c r="H180" s="151">
        <f>VLOOKUP(F180,'Raumgruppen - Leistungen'!$C$2:$F$77,3)</f>
        <v>2</v>
      </c>
      <c r="I180" s="78">
        <v>100</v>
      </c>
      <c r="J180" s="79">
        <f t="shared" si="17"/>
        <v>581</v>
      </c>
      <c r="K180" s="110">
        <f>VLOOKUP(F180,'Raumgruppen - Leistungen'!$C$2:$F$77,4)*$L180</f>
        <v>0</v>
      </c>
      <c r="L180" s="67">
        <v>1</v>
      </c>
      <c r="M180" s="93" t="e">
        <f t="shared" si="19"/>
        <v>#DIV/0!</v>
      </c>
      <c r="N180" s="81" t="e">
        <f t="shared" si="15"/>
        <v>#DIV/0!</v>
      </c>
      <c r="O180" s="82" t="e">
        <f>M180*Stundenverrechnungssatz!$C$44</f>
        <v>#DIV/0!</v>
      </c>
      <c r="P180" s="83" t="e">
        <f t="shared" si="16"/>
        <v>#DIV/0!</v>
      </c>
      <c r="Q180" s="123" t="e">
        <f t="shared" si="18"/>
        <v>#DIV/0!</v>
      </c>
    </row>
    <row r="181" spans="1:17" ht="15" x14ac:dyDescent="0.25">
      <c r="A181" s="124" t="s">
        <v>337</v>
      </c>
      <c r="B181" s="77">
        <v>1</v>
      </c>
      <c r="C181" s="84" t="s">
        <v>178</v>
      </c>
      <c r="D181" s="87" t="s">
        <v>360</v>
      </c>
      <c r="E181" s="87">
        <v>54.77</v>
      </c>
      <c r="F181" s="80" t="s">
        <v>570</v>
      </c>
      <c r="G181" s="87" t="s">
        <v>101</v>
      </c>
      <c r="H181" s="151">
        <f>VLOOKUP(F181,'Raumgruppen - Leistungen'!$C$2:$F$77,3)</f>
        <v>5</v>
      </c>
      <c r="I181" s="78">
        <v>250</v>
      </c>
      <c r="J181" s="79">
        <f t="shared" si="17"/>
        <v>13692.5</v>
      </c>
      <c r="K181" s="110">
        <f>VLOOKUP(F181,'Raumgruppen - Leistungen'!$C$2:$F$77,4)*$L181</f>
        <v>0</v>
      </c>
      <c r="L181" s="67">
        <v>1</v>
      </c>
      <c r="M181" s="93" t="e">
        <f t="shared" si="19"/>
        <v>#DIV/0!</v>
      </c>
      <c r="N181" s="81" t="e">
        <f t="shared" si="15"/>
        <v>#DIV/0!</v>
      </c>
      <c r="O181" s="82" t="e">
        <f>M181*Stundenverrechnungssatz!$C$44</f>
        <v>#DIV/0!</v>
      </c>
      <c r="P181" s="83" t="e">
        <f t="shared" si="16"/>
        <v>#DIV/0!</v>
      </c>
      <c r="Q181" s="123" t="e">
        <f t="shared" si="18"/>
        <v>#DIV/0!</v>
      </c>
    </row>
    <row r="182" spans="1:17" ht="15" x14ac:dyDescent="0.25">
      <c r="A182" s="124" t="s">
        <v>337</v>
      </c>
      <c r="B182" s="77">
        <v>1</v>
      </c>
      <c r="C182" s="84" t="s">
        <v>180</v>
      </c>
      <c r="D182" s="87" t="s">
        <v>361</v>
      </c>
      <c r="E182" s="87">
        <v>15</v>
      </c>
      <c r="F182" s="80" t="s">
        <v>570</v>
      </c>
      <c r="G182" s="87" t="s">
        <v>101</v>
      </c>
      <c r="H182" s="151">
        <f>VLOOKUP(F182,'Raumgruppen - Leistungen'!$C$2:$F$77,3)</f>
        <v>5</v>
      </c>
      <c r="I182" s="78">
        <v>250</v>
      </c>
      <c r="J182" s="79">
        <f t="shared" si="17"/>
        <v>3750</v>
      </c>
      <c r="K182" s="110">
        <f>VLOOKUP(F182,'Raumgruppen - Leistungen'!$C$2:$F$77,4)*$L182</f>
        <v>0</v>
      </c>
      <c r="L182" s="67">
        <v>1</v>
      </c>
      <c r="M182" s="93" t="e">
        <f t="shared" si="19"/>
        <v>#DIV/0!</v>
      </c>
      <c r="N182" s="81" t="e">
        <f t="shared" si="15"/>
        <v>#DIV/0!</v>
      </c>
      <c r="O182" s="82" t="e">
        <f>M182*Stundenverrechnungssatz!$C$44</f>
        <v>#DIV/0!</v>
      </c>
      <c r="P182" s="83" t="e">
        <f t="shared" si="16"/>
        <v>#DIV/0!</v>
      </c>
      <c r="Q182" s="123" t="e">
        <f t="shared" si="18"/>
        <v>#DIV/0!</v>
      </c>
    </row>
    <row r="183" spans="1:17" ht="15" x14ac:dyDescent="0.25">
      <c r="A183" s="124" t="s">
        <v>337</v>
      </c>
      <c r="B183" s="77">
        <v>1</v>
      </c>
      <c r="C183" s="84" t="s">
        <v>182</v>
      </c>
      <c r="D183" s="87" t="s">
        <v>86</v>
      </c>
      <c r="E183" s="87">
        <v>91.02</v>
      </c>
      <c r="F183" s="80" t="s">
        <v>548</v>
      </c>
      <c r="G183" s="87" t="s">
        <v>101</v>
      </c>
      <c r="H183" s="151">
        <f>VLOOKUP(F183,'Raumgruppen - Leistungen'!$C$2:$F$77,3)</f>
        <v>2.5</v>
      </c>
      <c r="I183" s="78">
        <v>125</v>
      </c>
      <c r="J183" s="79">
        <f t="shared" si="17"/>
        <v>11377.5</v>
      </c>
      <c r="K183" s="110">
        <f>VLOOKUP(F183,'Raumgruppen - Leistungen'!$C$2:$F$77,4)*$L183</f>
        <v>0</v>
      </c>
      <c r="L183" s="67">
        <v>1</v>
      </c>
      <c r="M183" s="93" t="e">
        <f t="shared" si="19"/>
        <v>#DIV/0!</v>
      </c>
      <c r="N183" s="81" t="e">
        <f t="shared" si="15"/>
        <v>#DIV/0!</v>
      </c>
      <c r="O183" s="82" t="e">
        <f>M183*Stundenverrechnungssatz!$C$44</f>
        <v>#DIV/0!</v>
      </c>
      <c r="P183" s="83" t="e">
        <f t="shared" si="16"/>
        <v>#DIV/0!</v>
      </c>
      <c r="Q183" s="123" t="e">
        <f t="shared" si="18"/>
        <v>#DIV/0!</v>
      </c>
    </row>
    <row r="184" spans="1:17" ht="15" x14ac:dyDescent="0.25">
      <c r="A184" s="124" t="s">
        <v>337</v>
      </c>
      <c r="B184" s="77">
        <v>1</v>
      </c>
      <c r="C184" s="84" t="s">
        <v>183</v>
      </c>
      <c r="D184" s="87" t="s">
        <v>342</v>
      </c>
      <c r="E184" s="87">
        <v>14.34</v>
      </c>
      <c r="F184" s="80" t="s">
        <v>576</v>
      </c>
      <c r="G184" s="87" t="s">
        <v>101</v>
      </c>
      <c r="H184" s="151">
        <f>VLOOKUP(F184,'Raumgruppen - Leistungen'!$C$2:$F$77,3)</f>
        <v>0.25</v>
      </c>
      <c r="I184" s="78">
        <v>12</v>
      </c>
      <c r="J184" s="79">
        <f t="shared" si="17"/>
        <v>172.07999999999998</v>
      </c>
      <c r="K184" s="110">
        <f>VLOOKUP(F184,'Raumgruppen - Leistungen'!$C$2:$F$77,4)*$L184</f>
        <v>0</v>
      </c>
      <c r="L184" s="67">
        <v>1</v>
      </c>
      <c r="M184" s="93" t="e">
        <f t="shared" si="19"/>
        <v>#DIV/0!</v>
      </c>
      <c r="N184" s="81" t="e">
        <f t="shared" si="15"/>
        <v>#DIV/0!</v>
      </c>
      <c r="O184" s="82" t="e">
        <f>M184*Stundenverrechnungssatz!$C$44</f>
        <v>#DIV/0!</v>
      </c>
      <c r="P184" s="83" t="e">
        <f t="shared" si="16"/>
        <v>#DIV/0!</v>
      </c>
      <c r="Q184" s="123" t="e">
        <f t="shared" si="18"/>
        <v>#DIV/0!</v>
      </c>
    </row>
    <row r="185" spans="1:17" ht="15" x14ac:dyDescent="0.25">
      <c r="A185" s="124" t="s">
        <v>337</v>
      </c>
      <c r="B185" s="77">
        <v>1</v>
      </c>
      <c r="C185" s="84" t="s">
        <v>186</v>
      </c>
      <c r="D185" s="87" t="s">
        <v>327</v>
      </c>
      <c r="E185" s="87">
        <v>53.64</v>
      </c>
      <c r="F185" s="80" t="s">
        <v>546</v>
      </c>
      <c r="G185" s="87" t="s">
        <v>93</v>
      </c>
      <c r="H185" s="151">
        <f>VLOOKUP(F185,'Raumgruppen - Leistungen'!$C$2:$F$77,3)</f>
        <v>2.5</v>
      </c>
      <c r="I185" s="78">
        <v>125</v>
      </c>
      <c r="J185" s="79">
        <f t="shared" si="17"/>
        <v>6705</v>
      </c>
      <c r="K185" s="110">
        <f>VLOOKUP(F185,'Raumgruppen - Leistungen'!$C$2:$F$77,4)*$L185</f>
        <v>0</v>
      </c>
      <c r="L185" s="67">
        <v>1</v>
      </c>
      <c r="M185" s="93" t="e">
        <f t="shared" si="19"/>
        <v>#DIV/0!</v>
      </c>
      <c r="N185" s="81" t="e">
        <f t="shared" si="15"/>
        <v>#DIV/0!</v>
      </c>
      <c r="O185" s="82" t="e">
        <f>M185*Stundenverrechnungssatz!$C$44</f>
        <v>#DIV/0!</v>
      </c>
      <c r="P185" s="83" t="e">
        <f t="shared" si="16"/>
        <v>#DIV/0!</v>
      </c>
      <c r="Q185" s="123" t="e">
        <f t="shared" si="18"/>
        <v>#DIV/0!</v>
      </c>
    </row>
    <row r="186" spans="1:17" ht="15" x14ac:dyDescent="0.25">
      <c r="A186" s="122" t="s">
        <v>362</v>
      </c>
      <c r="B186" s="76">
        <v>0</v>
      </c>
      <c r="C186" s="76"/>
      <c r="D186" s="87" t="s">
        <v>94</v>
      </c>
      <c r="E186" s="152">
        <v>4</v>
      </c>
      <c r="F186" s="152" t="s">
        <v>562</v>
      </c>
      <c r="G186" s="87" t="s">
        <v>84</v>
      </c>
      <c r="H186" s="151">
        <f>VLOOKUP(F186,'Raumgruppen - Leistungen'!$C$2:$F$77,3)</f>
        <v>6</v>
      </c>
      <c r="I186" s="108">
        <v>302</v>
      </c>
      <c r="J186" s="79">
        <f t="shared" si="17"/>
        <v>1208</v>
      </c>
      <c r="K186" s="110">
        <f>VLOOKUP(F186,'Raumgruppen - Leistungen'!$C$2:$F$77,4)*$L186</f>
        <v>0</v>
      </c>
      <c r="L186" s="67">
        <v>1</v>
      </c>
      <c r="M186" s="93" t="e">
        <f>E186/K186</f>
        <v>#DIV/0!</v>
      </c>
      <c r="N186" s="81" t="e">
        <f t="shared" si="15"/>
        <v>#DIV/0!</v>
      </c>
      <c r="O186" s="82" t="e">
        <f>M186*Stundenverrechnungssatz!$C$44</f>
        <v>#DIV/0!</v>
      </c>
      <c r="P186" s="83" t="e">
        <f t="shared" si="16"/>
        <v>#DIV/0!</v>
      </c>
      <c r="Q186" s="123" t="e">
        <f t="shared" si="18"/>
        <v>#DIV/0!</v>
      </c>
    </row>
    <row r="187" spans="1:17" ht="15" x14ac:dyDescent="0.25">
      <c r="A187" s="124" t="s">
        <v>362</v>
      </c>
      <c r="B187" s="77">
        <v>0</v>
      </c>
      <c r="C187" s="84" t="s">
        <v>363</v>
      </c>
      <c r="D187" s="87" t="s">
        <v>327</v>
      </c>
      <c r="E187" s="87">
        <v>50.75</v>
      </c>
      <c r="F187" s="80" t="s">
        <v>546</v>
      </c>
      <c r="G187" s="87" t="s">
        <v>93</v>
      </c>
      <c r="H187" s="151">
        <f>VLOOKUP(F187,'Raumgruppen - Leistungen'!$C$2:$F$77,3)</f>
        <v>2.5</v>
      </c>
      <c r="I187" s="78">
        <v>125</v>
      </c>
      <c r="J187" s="79">
        <f t="shared" si="17"/>
        <v>6343.75</v>
      </c>
      <c r="K187" s="110">
        <f>VLOOKUP(F187,'Raumgruppen - Leistungen'!$C$2:$F$77,4)*$L187</f>
        <v>0</v>
      </c>
      <c r="L187" s="67">
        <v>1</v>
      </c>
      <c r="M187" s="93" t="e">
        <f t="shared" si="19"/>
        <v>#DIV/0!</v>
      </c>
      <c r="N187" s="81" t="e">
        <f t="shared" si="15"/>
        <v>#DIV/0!</v>
      </c>
      <c r="O187" s="82" t="e">
        <f>M187*Stundenverrechnungssatz!$C$44</f>
        <v>#DIV/0!</v>
      </c>
      <c r="P187" s="83" t="e">
        <f t="shared" si="16"/>
        <v>#DIV/0!</v>
      </c>
      <c r="Q187" s="123" t="e">
        <f t="shared" si="18"/>
        <v>#DIV/0!</v>
      </c>
    </row>
    <row r="188" spans="1:17" ht="15" x14ac:dyDescent="0.25">
      <c r="A188" s="124" t="s">
        <v>362</v>
      </c>
      <c r="B188" s="77">
        <v>0</v>
      </c>
      <c r="C188" s="84" t="s">
        <v>95</v>
      </c>
      <c r="D188" s="87" t="s">
        <v>364</v>
      </c>
      <c r="E188" s="87">
        <v>11.28</v>
      </c>
      <c r="F188" s="80" t="s">
        <v>90</v>
      </c>
      <c r="G188" s="152" t="s">
        <v>98</v>
      </c>
      <c r="H188" s="151">
        <f>VLOOKUP(F188,'Raumgruppen - Leistungen'!$C$2:$F$77,3)</f>
        <v>3</v>
      </c>
      <c r="I188" s="78">
        <v>151</v>
      </c>
      <c r="J188" s="79">
        <f t="shared" si="17"/>
        <v>1703.28</v>
      </c>
      <c r="K188" s="110">
        <f>VLOOKUP(F188,'Raumgruppen - Leistungen'!$C$2:$F$77,4)*$L188</f>
        <v>0</v>
      </c>
      <c r="L188" s="67">
        <v>1</v>
      </c>
      <c r="M188" s="93" t="e">
        <f t="shared" si="19"/>
        <v>#DIV/0!</v>
      </c>
      <c r="N188" s="81" t="e">
        <f t="shared" si="15"/>
        <v>#DIV/0!</v>
      </c>
      <c r="O188" s="82" t="e">
        <f>M188*Stundenverrechnungssatz!$C$44</f>
        <v>#DIV/0!</v>
      </c>
      <c r="P188" s="83" t="e">
        <f t="shared" si="16"/>
        <v>#DIV/0!</v>
      </c>
      <c r="Q188" s="123" t="e">
        <f t="shared" si="18"/>
        <v>#DIV/0!</v>
      </c>
    </row>
    <row r="189" spans="1:17" ht="15" x14ac:dyDescent="0.25">
      <c r="A189" s="124" t="s">
        <v>362</v>
      </c>
      <c r="B189" s="77">
        <v>0</v>
      </c>
      <c r="C189" s="84" t="s">
        <v>341</v>
      </c>
      <c r="D189" s="87" t="s">
        <v>365</v>
      </c>
      <c r="E189" s="87">
        <v>28.17</v>
      </c>
      <c r="F189" s="80" t="s">
        <v>583</v>
      </c>
      <c r="G189" s="152" t="s">
        <v>98</v>
      </c>
      <c r="H189" s="151">
        <f>VLOOKUP(F189,'Raumgruppen - Leistungen'!$C$2:$F$77,3)</f>
        <v>3</v>
      </c>
      <c r="I189" s="78">
        <v>151</v>
      </c>
      <c r="J189" s="79">
        <f t="shared" si="17"/>
        <v>4253.67</v>
      </c>
      <c r="K189" s="110">
        <f>VLOOKUP(F189,'Raumgruppen - Leistungen'!$C$2:$F$77,4)*$L189</f>
        <v>0</v>
      </c>
      <c r="L189" s="67">
        <v>1</v>
      </c>
      <c r="M189" s="93" t="e">
        <f t="shared" si="19"/>
        <v>#DIV/0!</v>
      </c>
      <c r="N189" s="81" t="e">
        <f t="shared" si="15"/>
        <v>#DIV/0!</v>
      </c>
      <c r="O189" s="82" t="e">
        <f>M189*Stundenverrechnungssatz!$C$44</f>
        <v>#DIV/0!</v>
      </c>
      <c r="P189" s="83" t="e">
        <f t="shared" si="16"/>
        <v>#DIV/0!</v>
      </c>
      <c r="Q189" s="123" t="e">
        <f t="shared" si="18"/>
        <v>#DIV/0!</v>
      </c>
    </row>
    <row r="190" spans="1:17" ht="15" x14ac:dyDescent="0.25">
      <c r="A190" s="124" t="s">
        <v>362</v>
      </c>
      <c r="B190" s="77">
        <v>0</v>
      </c>
      <c r="C190" s="84" t="s">
        <v>344</v>
      </c>
      <c r="D190" s="87" t="s">
        <v>366</v>
      </c>
      <c r="E190" s="87">
        <v>13.41</v>
      </c>
      <c r="F190" s="80" t="s">
        <v>541</v>
      </c>
      <c r="G190" s="152" t="s">
        <v>98</v>
      </c>
      <c r="H190" s="151">
        <f>VLOOKUP(F190,'Raumgruppen - Leistungen'!$C$2:$F$77,3)</f>
        <v>6</v>
      </c>
      <c r="I190" s="108">
        <v>302</v>
      </c>
      <c r="J190" s="79">
        <f t="shared" si="17"/>
        <v>4049.82</v>
      </c>
      <c r="K190" s="110">
        <f>VLOOKUP(F190,'Raumgruppen - Leistungen'!$C$2:$F$77,4)*$L190</f>
        <v>0</v>
      </c>
      <c r="L190" s="67">
        <v>1</v>
      </c>
      <c r="M190" s="93" t="e">
        <f t="shared" si="19"/>
        <v>#DIV/0!</v>
      </c>
      <c r="N190" s="81" t="e">
        <f t="shared" si="15"/>
        <v>#DIV/0!</v>
      </c>
      <c r="O190" s="82" t="e">
        <f>M190*Stundenverrechnungssatz!$C$44</f>
        <v>#DIV/0!</v>
      </c>
      <c r="P190" s="83" t="e">
        <f t="shared" si="16"/>
        <v>#DIV/0!</v>
      </c>
      <c r="Q190" s="123" t="e">
        <f t="shared" si="18"/>
        <v>#DIV/0!</v>
      </c>
    </row>
    <row r="191" spans="1:17" ht="15" x14ac:dyDescent="0.25">
      <c r="A191" s="124" t="s">
        <v>362</v>
      </c>
      <c r="B191" s="77">
        <v>0</v>
      </c>
      <c r="C191" s="84" t="s">
        <v>343</v>
      </c>
      <c r="D191" s="87" t="s">
        <v>367</v>
      </c>
      <c r="E191" s="87">
        <v>25.21</v>
      </c>
      <c r="F191" s="80" t="s">
        <v>576</v>
      </c>
      <c r="G191" s="152" t="s">
        <v>98</v>
      </c>
      <c r="H191" s="151">
        <f>VLOOKUP(F191,'Raumgruppen - Leistungen'!$C$2:$F$77,3)</f>
        <v>0.25</v>
      </c>
      <c r="I191" s="78">
        <v>12</v>
      </c>
      <c r="J191" s="79">
        <f t="shared" si="17"/>
        <v>302.52</v>
      </c>
      <c r="K191" s="110">
        <f>VLOOKUP(F191,'Raumgruppen - Leistungen'!$C$2:$F$77,4)*$L191</f>
        <v>0</v>
      </c>
      <c r="L191" s="67">
        <v>1</v>
      </c>
      <c r="M191" s="93" t="e">
        <f t="shared" si="19"/>
        <v>#DIV/0!</v>
      </c>
      <c r="N191" s="81" t="e">
        <f t="shared" si="15"/>
        <v>#DIV/0!</v>
      </c>
      <c r="O191" s="82" t="e">
        <f>M191*Stundenverrechnungssatz!$C$44</f>
        <v>#DIV/0!</v>
      </c>
      <c r="P191" s="83" t="e">
        <f t="shared" si="16"/>
        <v>#DIV/0!</v>
      </c>
      <c r="Q191" s="123" t="e">
        <f t="shared" si="18"/>
        <v>#DIV/0!</v>
      </c>
    </row>
    <row r="192" spans="1:17" ht="15" x14ac:dyDescent="0.25">
      <c r="A192" s="124" t="s">
        <v>362</v>
      </c>
      <c r="B192" s="77">
        <v>0</v>
      </c>
      <c r="C192" s="84" t="s">
        <v>345</v>
      </c>
      <c r="D192" s="87" t="s">
        <v>368</v>
      </c>
      <c r="E192" s="87">
        <v>13.94</v>
      </c>
      <c r="F192" s="80" t="s">
        <v>583</v>
      </c>
      <c r="G192" s="152" t="s">
        <v>98</v>
      </c>
      <c r="H192" s="151">
        <f>VLOOKUP(F192,'Raumgruppen - Leistungen'!$C$2:$F$77,3)</f>
        <v>3</v>
      </c>
      <c r="I192" s="78">
        <v>151</v>
      </c>
      <c r="J192" s="79">
        <f t="shared" si="17"/>
        <v>2104.94</v>
      </c>
      <c r="K192" s="110">
        <f>VLOOKUP(F192,'Raumgruppen - Leistungen'!$C$2:$F$77,4)*$L192</f>
        <v>0</v>
      </c>
      <c r="L192" s="67">
        <v>1</v>
      </c>
      <c r="M192" s="93" t="e">
        <f t="shared" si="19"/>
        <v>#DIV/0!</v>
      </c>
      <c r="N192" s="81" t="e">
        <f t="shared" si="15"/>
        <v>#DIV/0!</v>
      </c>
      <c r="O192" s="82" t="e">
        <f>M192*Stundenverrechnungssatz!$C$44</f>
        <v>#DIV/0!</v>
      </c>
      <c r="P192" s="83" t="e">
        <f t="shared" si="16"/>
        <v>#DIV/0!</v>
      </c>
      <c r="Q192" s="123" t="e">
        <f t="shared" si="18"/>
        <v>#DIV/0!</v>
      </c>
    </row>
    <row r="193" spans="1:17" ht="15" x14ac:dyDescent="0.25">
      <c r="A193" s="124" t="s">
        <v>362</v>
      </c>
      <c r="B193" s="77">
        <v>0</v>
      </c>
      <c r="C193" s="84" t="s">
        <v>369</v>
      </c>
      <c r="D193" s="87" t="s">
        <v>86</v>
      </c>
      <c r="E193" s="87">
        <v>20.04</v>
      </c>
      <c r="F193" s="80" t="s">
        <v>425</v>
      </c>
      <c r="G193" s="152" t="s">
        <v>98</v>
      </c>
      <c r="H193" s="151">
        <f>VLOOKUP(F193,'Raumgruppen - Leistungen'!$C$2:$F$77,3)</f>
        <v>6</v>
      </c>
      <c r="I193" s="108">
        <v>302</v>
      </c>
      <c r="J193" s="79">
        <f t="shared" si="17"/>
        <v>6052.08</v>
      </c>
      <c r="K193" s="110">
        <f>VLOOKUP(F193,'Raumgruppen - Leistungen'!$C$2:$F$77,4)*$L193</f>
        <v>0</v>
      </c>
      <c r="L193" s="67">
        <v>1</v>
      </c>
      <c r="M193" s="93" t="e">
        <f t="shared" si="19"/>
        <v>#DIV/0!</v>
      </c>
      <c r="N193" s="81" t="e">
        <f t="shared" si="15"/>
        <v>#DIV/0!</v>
      </c>
      <c r="O193" s="82" t="e">
        <f>M193*Stundenverrechnungssatz!$C$44</f>
        <v>#DIV/0!</v>
      </c>
      <c r="P193" s="83" t="e">
        <f t="shared" si="16"/>
        <v>#DIV/0!</v>
      </c>
      <c r="Q193" s="123" t="e">
        <f t="shared" si="18"/>
        <v>#DIV/0!</v>
      </c>
    </row>
    <row r="194" spans="1:17" ht="15" x14ac:dyDescent="0.25">
      <c r="A194" s="124" t="s">
        <v>362</v>
      </c>
      <c r="B194" s="77">
        <v>0</v>
      </c>
      <c r="C194" s="84" t="s">
        <v>370</v>
      </c>
      <c r="D194" s="87" t="s">
        <v>86</v>
      </c>
      <c r="E194" s="87">
        <v>18</v>
      </c>
      <c r="F194" s="80" t="s">
        <v>425</v>
      </c>
      <c r="G194" s="152" t="s">
        <v>98</v>
      </c>
      <c r="H194" s="151">
        <f>VLOOKUP(F194,'Raumgruppen - Leistungen'!$C$2:$F$77,3)</f>
        <v>6</v>
      </c>
      <c r="I194" s="108">
        <v>302</v>
      </c>
      <c r="J194" s="79">
        <f t="shared" si="17"/>
        <v>5436</v>
      </c>
      <c r="K194" s="110">
        <f>VLOOKUP(F194,'Raumgruppen - Leistungen'!$C$2:$F$77,4)*$L194</f>
        <v>0</v>
      </c>
      <c r="L194" s="67">
        <v>1</v>
      </c>
      <c r="M194" s="93" t="e">
        <f t="shared" si="19"/>
        <v>#DIV/0!</v>
      </c>
      <c r="N194" s="81" t="e">
        <f t="shared" si="15"/>
        <v>#DIV/0!</v>
      </c>
      <c r="O194" s="82" t="e">
        <f>M194*Stundenverrechnungssatz!$C$44</f>
        <v>#DIV/0!</v>
      </c>
      <c r="P194" s="83" t="e">
        <f t="shared" si="16"/>
        <v>#DIV/0!</v>
      </c>
      <c r="Q194" s="123" t="e">
        <f t="shared" si="18"/>
        <v>#DIV/0!</v>
      </c>
    </row>
    <row r="195" spans="1:17" ht="15" x14ac:dyDescent="0.25">
      <c r="A195" s="124" t="s">
        <v>362</v>
      </c>
      <c r="B195" s="77">
        <v>0</v>
      </c>
      <c r="C195" s="84" t="s">
        <v>371</v>
      </c>
      <c r="D195" s="87" t="s">
        <v>166</v>
      </c>
      <c r="E195" s="87">
        <v>12.5</v>
      </c>
      <c r="F195" s="80" t="s">
        <v>576</v>
      </c>
      <c r="G195" s="152" t="s">
        <v>98</v>
      </c>
      <c r="H195" s="151">
        <f>VLOOKUP(F195,'Raumgruppen - Leistungen'!$C$2:$F$77,3)</f>
        <v>0.25</v>
      </c>
      <c r="I195" s="78">
        <v>12</v>
      </c>
      <c r="J195" s="79">
        <f t="shared" si="17"/>
        <v>150</v>
      </c>
      <c r="K195" s="110">
        <f>VLOOKUP(F195,'Raumgruppen - Leistungen'!$C$2:$F$77,4)*$L195</f>
        <v>0</v>
      </c>
      <c r="L195" s="67">
        <v>1</v>
      </c>
      <c r="M195" s="93" t="e">
        <f t="shared" si="19"/>
        <v>#DIV/0!</v>
      </c>
      <c r="N195" s="81" t="e">
        <f t="shared" si="15"/>
        <v>#DIV/0!</v>
      </c>
      <c r="O195" s="82" t="e">
        <f>M195*Stundenverrechnungssatz!$C$44</f>
        <v>#DIV/0!</v>
      </c>
      <c r="P195" s="83" t="e">
        <f t="shared" si="16"/>
        <v>#DIV/0!</v>
      </c>
      <c r="Q195" s="123" t="e">
        <f t="shared" si="18"/>
        <v>#DIV/0!</v>
      </c>
    </row>
    <row r="196" spans="1:17" ht="15" x14ac:dyDescent="0.25">
      <c r="A196" s="124" t="s">
        <v>362</v>
      </c>
      <c r="B196" s="77">
        <v>0</v>
      </c>
      <c r="C196" s="84" t="s">
        <v>370</v>
      </c>
      <c r="D196" s="87" t="s">
        <v>129</v>
      </c>
      <c r="E196" s="87">
        <v>10</v>
      </c>
      <c r="F196" s="80" t="s">
        <v>362</v>
      </c>
      <c r="G196" s="87" t="s">
        <v>93</v>
      </c>
      <c r="H196" s="151">
        <f>VLOOKUP(F196,'Raumgruppen - Leistungen'!$C$2:$F$77,3)</f>
        <v>3</v>
      </c>
      <c r="I196" s="78">
        <v>151</v>
      </c>
      <c r="J196" s="79">
        <f t="shared" si="17"/>
        <v>1510</v>
      </c>
      <c r="K196" s="110">
        <f>VLOOKUP(F196,'Raumgruppen - Leistungen'!$C$2:$F$77,4)*$L196</f>
        <v>0</v>
      </c>
      <c r="L196" s="67">
        <v>1</v>
      </c>
      <c r="M196" s="93" t="e">
        <f t="shared" si="19"/>
        <v>#DIV/0!</v>
      </c>
      <c r="N196" s="81" t="e">
        <f t="shared" si="15"/>
        <v>#DIV/0!</v>
      </c>
      <c r="O196" s="82" t="e">
        <f>M196*Stundenverrechnungssatz!$C$44</f>
        <v>#DIV/0!</v>
      </c>
      <c r="P196" s="83" t="e">
        <f t="shared" si="16"/>
        <v>#DIV/0!</v>
      </c>
      <c r="Q196" s="123" t="e">
        <f t="shared" si="18"/>
        <v>#DIV/0!</v>
      </c>
    </row>
    <row r="197" spans="1:17" ht="15" x14ac:dyDescent="0.25">
      <c r="A197" s="124" t="s">
        <v>362</v>
      </c>
      <c r="B197" s="77">
        <v>0</v>
      </c>
      <c r="C197" s="84" t="s">
        <v>370</v>
      </c>
      <c r="D197" s="87" t="s">
        <v>129</v>
      </c>
      <c r="E197" s="87">
        <v>16.5</v>
      </c>
      <c r="F197" s="80" t="s">
        <v>362</v>
      </c>
      <c r="G197" s="87" t="s">
        <v>93</v>
      </c>
      <c r="H197" s="151">
        <f>VLOOKUP(F197,'Raumgruppen - Leistungen'!$C$2:$F$77,3)</f>
        <v>3</v>
      </c>
      <c r="I197" s="78">
        <v>151</v>
      </c>
      <c r="J197" s="79">
        <f>E197*I197</f>
        <v>2491.5</v>
      </c>
      <c r="K197" s="110">
        <f>VLOOKUP(F197,'Raumgruppen - Leistungen'!$C$2:$F$77,4)*$L197</f>
        <v>0</v>
      </c>
      <c r="L197" s="67">
        <v>1</v>
      </c>
      <c r="M197" s="93" t="e">
        <f>E197/K197</f>
        <v>#DIV/0!</v>
      </c>
      <c r="N197" s="81" t="e">
        <f>M197*H197</f>
        <v>#DIV/0!</v>
      </c>
      <c r="O197" s="82" t="e">
        <f>M197*Stundenverrechnungssatz!$C$44</f>
        <v>#DIV/0!</v>
      </c>
      <c r="P197" s="83" t="e">
        <f>I197*O197</f>
        <v>#DIV/0!</v>
      </c>
      <c r="Q197" s="123" t="e">
        <f>P197/12</f>
        <v>#DIV/0!</v>
      </c>
    </row>
    <row r="198" spans="1:17" ht="15" x14ac:dyDescent="0.25">
      <c r="A198" s="124" t="s">
        <v>362</v>
      </c>
      <c r="B198" s="77">
        <v>0</v>
      </c>
      <c r="C198" s="84" t="s">
        <v>372</v>
      </c>
      <c r="D198" s="87" t="s">
        <v>86</v>
      </c>
      <c r="E198" s="87">
        <v>9.1199999999999992</v>
      </c>
      <c r="F198" s="80" t="s">
        <v>425</v>
      </c>
      <c r="G198" s="152" t="s">
        <v>98</v>
      </c>
      <c r="H198" s="151">
        <f>VLOOKUP(F198,'Raumgruppen - Leistungen'!$C$2:$F$77,3)</f>
        <v>6</v>
      </c>
      <c r="I198" s="108">
        <v>302</v>
      </c>
      <c r="J198" s="79">
        <f t="shared" si="17"/>
        <v>2754.24</v>
      </c>
      <c r="K198" s="110">
        <f>VLOOKUP(F198,'Raumgruppen - Leistungen'!$C$2:$F$77,4)*$L198</f>
        <v>0</v>
      </c>
      <c r="L198" s="67">
        <v>1</v>
      </c>
      <c r="M198" s="93" t="e">
        <f t="shared" si="19"/>
        <v>#DIV/0!</v>
      </c>
      <c r="N198" s="81" t="e">
        <f t="shared" si="15"/>
        <v>#DIV/0!</v>
      </c>
      <c r="O198" s="82" t="e">
        <f>M198*Stundenverrechnungssatz!$C$44</f>
        <v>#DIV/0!</v>
      </c>
      <c r="P198" s="83" t="e">
        <f t="shared" si="16"/>
        <v>#DIV/0!</v>
      </c>
      <c r="Q198" s="123" t="e">
        <f t="shared" si="18"/>
        <v>#DIV/0!</v>
      </c>
    </row>
    <row r="199" spans="1:17" ht="15" x14ac:dyDescent="0.25">
      <c r="A199" s="124" t="s">
        <v>362</v>
      </c>
      <c r="B199" s="77">
        <v>0</v>
      </c>
      <c r="C199" s="84" t="s">
        <v>107</v>
      </c>
      <c r="D199" s="87" t="s">
        <v>373</v>
      </c>
      <c r="E199" s="87">
        <v>109.23</v>
      </c>
      <c r="F199" s="80" t="s">
        <v>583</v>
      </c>
      <c r="G199" s="152" t="s">
        <v>98</v>
      </c>
      <c r="H199" s="151">
        <f>VLOOKUP(F199,'Raumgruppen - Leistungen'!$C$2:$F$77,3)</f>
        <v>3</v>
      </c>
      <c r="I199" s="78">
        <v>151</v>
      </c>
      <c r="J199" s="79">
        <f t="shared" si="17"/>
        <v>16493.73</v>
      </c>
      <c r="K199" s="110">
        <f>VLOOKUP(F199,'Raumgruppen - Leistungen'!$C$2:$F$77,4)*$L199</f>
        <v>0</v>
      </c>
      <c r="L199" s="67">
        <v>1</v>
      </c>
      <c r="M199" s="93" t="e">
        <f t="shared" si="19"/>
        <v>#DIV/0!</v>
      </c>
      <c r="N199" s="81" t="e">
        <f t="shared" si="15"/>
        <v>#DIV/0!</v>
      </c>
      <c r="O199" s="82" t="e">
        <f>M199*Stundenverrechnungssatz!$C$44</f>
        <v>#DIV/0!</v>
      </c>
      <c r="P199" s="83" t="e">
        <f t="shared" si="16"/>
        <v>#DIV/0!</v>
      </c>
      <c r="Q199" s="123" t="e">
        <f t="shared" si="18"/>
        <v>#DIV/0!</v>
      </c>
    </row>
    <row r="200" spans="1:17" ht="15" x14ac:dyDescent="0.25">
      <c r="A200" s="124" t="s">
        <v>362</v>
      </c>
      <c r="B200" s="77">
        <v>0</v>
      </c>
      <c r="C200" s="84" t="s">
        <v>374</v>
      </c>
      <c r="D200" s="87" t="s">
        <v>375</v>
      </c>
      <c r="E200" s="87">
        <v>40.14</v>
      </c>
      <c r="F200" s="80" t="s">
        <v>583</v>
      </c>
      <c r="G200" s="152" t="s">
        <v>98</v>
      </c>
      <c r="H200" s="151">
        <f>VLOOKUP(F200,'Raumgruppen - Leistungen'!$C$2:$F$77,3)</f>
        <v>3</v>
      </c>
      <c r="I200" s="78">
        <v>151</v>
      </c>
      <c r="J200" s="79">
        <f t="shared" si="17"/>
        <v>6061.14</v>
      </c>
      <c r="K200" s="110">
        <f>VLOOKUP(F200,'Raumgruppen - Leistungen'!$C$2:$F$77,4)*$L200</f>
        <v>0</v>
      </c>
      <c r="L200" s="67">
        <v>1</v>
      </c>
      <c r="M200" s="93" t="e">
        <f t="shared" si="19"/>
        <v>#DIV/0!</v>
      </c>
      <c r="N200" s="81" t="e">
        <f t="shared" si="15"/>
        <v>#DIV/0!</v>
      </c>
      <c r="O200" s="82" t="e">
        <f>M200*Stundenverrechnungssatz!$C$44</f>
        <v>#DIV/0!</v>
      </c>
      <c r="P200" s="83" t="e">
        <f t="shared" si="16"/>
        <v>#DIV/0!</v>
      </c>
      <c r="Q200" s="123" t="e">
        <f t="shared" si="18"/>
        <v>#DIV/0!</v>
      </c>
    </row>
    <row r="201" spans="1:17" ht="15" x14ac:dyDescent="0.25">
      <c r="A201" s="124" t="s">
        <v>362</v>
      </c>
      <c r="B201" s="77">
        <v>0</v>
      </c>
      <c r="C201" s="84" t="s">
        <v>376</v>
      </c>
      <c r="D201" s="87" t="s">
        <v>377</v>
      </c>
      <c r="E201" s="87">
        <v>8.76</v>
      </c>
      <c r="F201" s="80" t="s">
        <v>577</v>
      </c>
      <c r="G201" s="152" t="s">
        <v>98</v>
      </c>
      <c r="H201" s="151">
        <f>VLOOKUP(F201,'Raumgruppen - Leistungen'!$C$2:$F$77,3)</f>
        <v>5</v>
      </c>
      <c r="I201" s="78">
        <v>250</v>
      </c>
      <c r="J201" s="79">
        <f t="shared" si="17"/>
        <v>2190</v>
      </c>
      <c r="K201" s="110">
        <f>VLOOKUP(F201,'Raumgruppen - Leistungen'!$C$2:$F$77,4)*$L201</f>
        <v>0</v>
      </c>
      <c r="L201" s="67">
        <v>1</v>
      </c>
      <c r="M201" s="93" t="e">
        <f t="shared" si="19"/>
        <v>#DIV/0!</v>
      </c>
      <c r="N201" s="81" t="e">
        <f t="shared" si="15"/>
        <v>#DIV/0!</v>
      </c>
      <c r="O201" s="82" t="e">
        <f>M201*Stundenverrechnungssatz!$C$44</f>
        <v>#DIV/0!</v>
      </c>
      <c r="P201" s="83" t="e">
        <f t="shared" si="16"/>
        <v>#DIV/0!</v>
      </c>
      <c r="Q201" s="123" t="e">
        <f t="shared" si="18"/>
        <v>#DIV/0!</v>
      </c>
    </row>
    <row r="202" spans="1:17" ht="15" x14ac:dyDescent="0.25">
      <c r="A202" s="124" t="s">
        <v>362</v>
      </c>
      <c r="B202" s="77">
        <v>0</v>
      </c>
      <c r="C202" s="84" t="s">
        <v>119</v>
      </c>
      <c r="D202" s="87" t="s">
        <v>378</v>
      </c>
      <c r="E202" s="87">
        <v>9.44</v>
      </c>
      <c r="F202" s="80" t="s">
        <v>541</v>
      </c>
      <c r="G202" s="152" t="s">
        <v>98</v>
      </c>
      <c r="H202" s="151">
        <f>VLOOKUP(F202,'Raumgruppen - Leistungen'!$C$2:$F$77,3)</f>
        <v>6</v>
      </c>
      <c r="I202" s="108">
        <v>302</v>
      </c>
      <c r="J202" s="79">
        <f t="shared" si="17"/>
        <v>2850.8799999999997</v>
      </c>
      <c r="K202" s="110">
        <f>VLOOKUP(F202,'Raumgruppen - Leistungen'!$C$2:$F$77,4)*$L202</f>
        <v>0</v>
      </c>
      <c r="L202" s="67">
        <v>1</v>
      </c>
      <c r="M202" s="93" t="e">
        <f t="shared" si="19"/>
        <v>#DIV/0!</v>
      </c>
      <c r="N202" s="81" t="e">
        <f t="shared" ref="N202:N253" si="20">M202*H202</f>
        <v>#DIV/0!</v>
      </c>
      <c r="O202" s="82" t="e">
        <f>M202*Stundenverrechnungssatz!$C$44</f>
        <v>#DIV/0!</v>
      </c>
      <c r="P202" s="83" t="e">
        <f t="shared" ref="P202:P253" si="21">I202*O202</f>
        <v>#DIV/0!</v>
      </c>
      <c r="Q202" s="123" t="e">
        <f t="shared" si="18"/>
        <v>#DIV/0!</v>
      </c>
    </row>
    <row r="203" spans="1:17" ht="15" x14ac:dyDescent="0.25">
      <c r="A203" s="124" t="s">
        <v>362</v>
      </c>
      <c r="B203" s="77">
        <v>0</v>
      </c>
      <c r="C203" s="84" t="s">
        <v>379</v>
      </c>
      <c r="D203" s="87" t="s">
        <v>380</v>
      </c>
      <c r="E203" s="87">
        <v>5.68</v>
      </c>
      <c r="F203" s="80" t="s">
        <v>90</v>
      </c>
      <c r="G203" s="152" t="s">
        <v>98</v>
      </c>
      <c r="H203" s="151">
        <f>VLOOKUP(F203,'Raumgruppen - Leistungen'!$C$2:$F$77,3)</f>
        <v>3</v>
      </c>
      <c r="I203" s="78">
        <v>151</v>
      </c>
      <c r="J203" s="79">
        <f t="shared" ref="J203:J254" si="22">E203*I203</f>
        <v>857.68</v>
      </c>
      <c r="K203" s="110">
        <f>VLOOKUP(F203,'Raumgruppen - Leistungen'!$C$2:$F$77,4)*$L203</f>
        <v>0</v>
      </c>
      <c r="L203" s="67">
        <v>1</v>
      </c>
      <c r="M203" s="93" t="e">
        <f t="shared" si="19"/>
        <v>#DIV/0!</v>
      </c>
      <c r="N203" s="81" t="e">
        <f t="shared" si="20"/>
        <v>#DIV/0!</v>
      </c>
      <c r="O203" s="82" t="e">
        <f>M203*Stundenverrechnungssatz!$C$44</f>
        <v>#DIV/0!</v>
      </c>
      <c r="P203" s="83" t="e">
        <f t="shared" si="21"/>
        <v>#DIV/0!</v>
      </c>
      <c r="Q203" s="123" t="e">
        <f t="shared" ref="Q203:Q254" si="23">P203/12</f>
        <v>#DIV/0!</v>
      </c>
    </row>
    <row r="204" spans="1:17" ht="15" x14ac:dyDescent="0.25">
      <c r="A204" s="124" t="s">
        <v>362</v>
      </c>
      <c r="B204" s="77">
        <v>0</v>
      </c>
      <c r="C204" s="84" t="s">
        <v>381</v>
      </c>
      <c r="D204" s="87" t="s">
        <v>382</v>
      </c>
      <c r="E204" s="87">
        <v>32.78</v>
      </c>
      <c r="F204" s="80" t="s">
        <v>577</v>
      </c>
      <c r="G204" s="152" t="s">
        <v>98</v>
      </c>
      <c r="H204" s="151">
        <f>VLOOKUP(F204,'Raumgruppen - Leistungen'!$C$2:$F$77,3)</f>
        <v>5</v>
      </c>
      <c r="I204" s="78">
        <v>250</v>
      </c>
      <c r="J204" s="79">
        <f t="shared" si="22"/>
        <v>8195</v>
      </c>
      <c r="K204" s="110">
        <f>VLOOKUP(F204,'Raumgruppen - Leistungen'!$C$2:$F$77,4)*$L204</f>
        <v>0</v>
      </c>
      <c r="L204" s="67">
        <v>1</v>
      </c>
      <c r="M204" s="93" t="e">
        <f t="shared" ref="M204:M255" si="24">E204/K204</f>
        <v>#DIV/0!</v>
      </c>
      <c r="N204" s="81" t="e">
        <f t="shared" si="20"/>
        <v>#DIV/0!</v>
      </c>
      <c r="O204" s="82" t="e">
        <f>M204*Stundenverrechnungssatz!$C$44</f>
        <v>#DIV/0!</v>
      </c>
      <c r="P204" s="83" t="e">
        <f t="shared" si="21"/>
        <v>#DIV/0!</v>
      </c>
      <c r="Q204" s="123" t="e">
        <f t="shared" si="23"/>
        <v>#DIV/0!</v>
      </c>
    </row>
    <row r="205" spans="1:17" ht="15" x14ac:dyDescent="0.25">
      <c r="A205" s="124" t="s">
        <v>362</v>
      </c>
      <c r="B205" s="77">
        <v>0</v>
      </c>
      <c r="C205" s="84" t="s">
        <v>127</v>
      </c>
      <c r="D205" s="87" t="s">
        <v>166</v>
      </c>
      <c r="E205" s="87">
        <v>16.309999999999999</v>
      </c>
      <c r="F205" s="80" t="s">
        <v>576</v>
      </c>
      <c r="G205" s="152" t="s">
        <v>98</v>
      </c>
      <c r="H205" s="151">
        <f>VLOOKUP(F205,'Raumgruppen - Leistungen'!$C$2:$F$77,3)</f>
        <v>0.25</v>
      </c>
      <c r="I205" s="78">
        <v>12</v>
      </c>
      <c r="J205" s="79">
        <f t="shared" si="22"/>
        <v>195.71999999999997</v>
      </c>
      <c r="K205" s="110">
        <f>VLOOKUP(F205,'Raumgruppen - Leistungen'!$C$2:$F$77,4)*$L205</f>
        <v>0</v>
      </c>
      <c r="L205" s="67">
        <v>1</v>
      </c>
      <c r="M205" s="93" t="e">
        <f t="shared" si="24"/>
        <v>#DIV/0!</v>
      </c>
      <c r="N205" s="81" t="e">
        <f t="shared" si="20"/>
        <v>#DIV/0!</v>
      </c>
      <c r="O205" s="82" t="e">
        <f>M205*Stundenverrechnungssatz!$C$44</f>
        <v>#DIV/0!</v>
      </c>
      <c r="P205" s="83" t="e">
        <f t="shared" si="21"/>
        <v>#DIV/0!</v>
      </c>
      <c r="Q205" s="123" t="e">
        <f t="shared" si="23"/>
        <v>#DIV/0!</v>
      </c>
    </row>
    <row r="206" spans="1:17" ht="15" x14ac:dyDescent="0.25">
      <c r="A206" s="124" t="s">
        <v>362</v>
      </c>
      <c r="B206" s="77">
        <v>0</v>
      </c>
      <c r="C206" s="84" t="s">
        <v>383</v>
      </c>
      <c r="D206" s="87" t="s">
        <v>384</v>
      </c>
      <c r="E206" s="87">
        <v>11.82</v>
      </c>
      <c r="F206" s="80" t="s">
        <v>577</v>
      </c>
      <c r="G206" s="152" t="s">
        <v>98</v>
      </c>
      <c r="H206" s="151">
        <f>VLOOKUP(F206,'Raumgruppen - Leistungen'!$C$2:$F$77,3)</f>
        <v>5</v>
      </c>
      <c r="I206" s="78">
        <v>250</v>
      </c>
      <c r="J206" s="79">
        <f t="shared" si="22"/>
        <v>2955</v>
      </c>
      <c r="K206" s="110">
        <f>VLOOKUP(F206,'Raumgruppen - Leistungen'!$C$2:$F$77,4)*$L206</f>
        <v>0</v>
      </c>
      <c r="L206" s="67">
        <v>1</v>
      </c>
      <c r="M206" s="93" t="e">
        <f t="shared" si="24"/>
        <v>#DIV/0!</v>
      </c>
      <c r="N206" s="81" t="e">
        <f t="shared" si="20"/>
        <v>#DIV/0!</v>
      </c>
      <c r="O206" s="82" t="e">
        <f>M206*Stundenverrechnungssatz!$C$44</f>
        <v>#DIV/0!</v>
      </c>
      <c r="P206" s="83" t="e">
        <f t="shared" si="21"/>
        <v>#DIV/0!</v>
      </c>
      <c r="Q206" s="123" t="e">
        <f t="shared" si="23"/>
        <v>#DIV/0!</v>
      </c>
    </row>
    <row r="207" spans="1:17" ht="15" x14ac:dyDescent="0.25">
      <c r="A207" s="124" t="s">
        <v>362</v>
      </c>
      <c r="B207" s="77">
        <v>0</v>
      </c>
      <c r="C207" s="84" t="s">
        <v>385</v>
      </c>
      <c r="D207" s="87" t="s">
        <v>386</v>
      </c>
      <c r="E207" s="87">
        <v>11.46</v>
      </c>
      <c r="F207" s="80" t="s">
        <v>546</v>
      </c>
      <c r="G207" s="152" t="s">
        <v>98</v>
      </c>
      <c r="H207" s="151">
        <f>VLOOKUP(F207,'Raumgruppen - Leistungen'!$C$2:$F$77,3)</f>
        <v>2.5</v>
      </c>
      <c r="I207" s="78">
        <v>125</v>
      </c>
      <c r="J207" s="79">
        <f t="shared" si="22"/>
        <v>1432.5</v>
      </c>
      <c r="K207" s="110">
        <f>VLOOKUP(F207,'Raumgruppen - Leistungen'!$C$2:$F$77,4)*$L207</f>
        <v>0</v>
      </c>
      <c r="L207" s="67">
        <v>1</v>
      </c>
      <c r="M207" s="93" t="e">
        <f t="shared" si="24"/>
        <v>#DIV/0!</v>
      </c>
      <c r="N207" s="81" t="e">
        <f t="shared" si="20"/>
        <v>#DIV/0!</v>
      </c>
      <c r="O207" s="82" t="e">
        <f>M207*Stundenverrechnungssatz!$C$44</f>
        <v>#DIV/0!</v>
      </c>
      <c r="P207" s="83" t="e">
        <f t="shared" si="21"/>
        <v>#DIV/0!</v>
      </c>
      <c r="Q207" s="123" t="e">
        <f t="shared" si="23"/>
        <v>#DIV/0!</v>
      </c>
    </row>
    <row r="208" spans="1:17" ht="15" x14ac:dyDescent="0.25">
      <c r="A208" s="124" t="s">
        <v>362</v>
      </c>
      <c r="B208" s="77">
        <v>0</v>
      </c>
      <c r="C208" s="84" t="s">
        <v>383</v>
      </c>
      <c r="D208" s="153" t="s">
        <v>387</v>
      </c>
      <c r="E208" s="87">
        <v>30.34</v>
      </c>
      <c r="F208" s="80" t="s">
        <v>577</v>
      </c>
      <c r="G208" s="152" t="s">
        <v>98</v>
      </c>
      <c r="H208" s="151">
        <f>VLOOKUP(F208,'Raumgruppen - Leistungen'!$C$2:$F$77,3)</f>
        <v>5</v>
      </c>
      <c r="I208" s="78">
        <v>250</v>
      </c>
      <c r="J208" s="79">
        <f t="shared" si="22"/>
        <v>7585</v>
      </c>
      <c r="K208" s="110">
        <f>VLOOKUP(F208,'Raumgruppen - Leistungen'!$C$2:$F$77,4)*$L208</f>
        <v>0</v>
      </c>
      <c r="L208" s="67">
        <v>1</v>
      </c>
      <c r="M208" s="93" t="e">
        <f t="shared" si="24"/>
        <v>#DIV/0!</v>
      </c>
      <c r="N208" s="81" t="e">
        <f t="shared" si="20"/>
        <v>#DIV/0!</v>
      </c>
      <c r="O208" s="82" t="e">
        <f>M208*Stundenverrechnungssatz!$C$44</f>
        <v>#DIV/0!</v>
      </c>
      <c r="P208" s="83" t="e">
        <f t="shared" si="21"/>
        <v>#DIV/0!</v>
      </c>
      <c r="Q208" s="123" t="e">
        <f t="shared" si="23"/>
        <v>#DIV/0!</v>
      </c>
    </row>
    <row r="209" spans="1:17" ht="15" x14ac:dyDescent="0.25">
      <c r="A209" s="124" t="s">
        <v>362</v>
      </c>
      <c r="B209" s="77">
        <v>0</v>
      </c>
      <c r="C209" s="84" t="s">
        <v>389</v>
      </c>
      <c r="D209" s="87" t="s">
        <v>380</v>
      </c>
      <c r="E209" s="87">
        <v>4.17</v>
      </c>
      <c r="F209" s="80" t="s">
        <v>90</v>
      </c>
      <c r="G209" s="152" t="s">
        <v>98</v>
      </c>
      <c r="H209" s="151">
        <f>VLOOKUP(F209,'Raumgruppen - Leistungen'!$C$2:$F$77,3)</f>
        <v>3</v>
      </c>
      <c r="I209" s="78">
        <v>151</v>
      </c>
      <c r="J209" s="79">
        <f t="shared" si="22"/>
        <v>629.66999999999996</v>
      </c>
      <c r="K209" s="110">
        <f>VLOOKUP(F209,'Raumgruppen - Leistungen'!$C$2:$F$77,4)*$L209</f>
        <v>0</v>
      </c>
      <c r="L209" s="67">
        <v>1</v>
      </c>
      <c r="M209" s="93" t="e">
        <f t="shared" si="24"/>
        <v>#DIV/0!</v>
      </c>
      <c r="N209" s="81" t="e">
        <f t="shared" si="20"/>
        <v>#DIV/0!</v>
      </c>
      <c r="O209" s="82" t="e">
        <f>M209*Stundenverrechnungssatz!$C$44</f>
        <v>#DIV/0!</v>
      </c>
      <c r="P209" s="83" t="e">
        <f t="shared" si="21"/>
        <v>#DIV/0!</v>
      </c>
      <c r="Q209" s="123" t="e">
        <f t="shared" si="23"/>
        <v>#DIV/0!</v>
      </c>
    </row>
    <row r="210" spans="1:17" ht="15" x14ac:dyDescent="0.25">
      <c r="A210" s="124" t="s">
        <v>362</v>
      </c>
      <c r="B210" s="77">
        <v>0</v>
      </c>
      <c r="C210" s="84" t="s">
        <v>390</v>
      </c>
      <c r="D210" s="87" t="s">
        <v>391</v>
      </c>
      <c r="E210" s="87">
        <v>2.65</v>
      </c>
      <c r="F210" s="80" t="s">
        <v>425</v>
      </c>
      <c r="G210" s="87" t="s">
        <v>93</v>
      </c>
      <c r="H210" s="151">
        <f>VLOOKUP(F210,'Raumgruppen - Leistungen'!$C$2:$F$77,3)</f>
        <v>6</v>
      </c>
      <c r="I210" s="108">
        <v>302</v>
      </c>
      <c r="J210" s="79">
        <f t="shared" si="22"/>
        <v>800.3</v>
      </c>
      <c r="K210" s="110">
        <f>VLOOKUP(F210,'Raumgruppen - Leistungen'!$C$2:$F$77,4)*$L210</f>
        <v>0</v>
      </c>
      <c r="L210" s="67">
        <v>1</v>
      </c>
      <c r="M210" s="93" t="e">
        <f t="shared" si="24"/>
        <v>#DIV/0!</v>
      </c>
      <c r="N210" s="81" t="e">
        <f t="shared" si="20"/>
        <v>#DIV/0!</v>
      </c>
      <c r="O210" s="82" t="e">
        <f>M210*Stundenverrechnungssatz!$C$44</f>
        <v>#DIV/0!</v>
      </c>
      <c r="P210" s="83" t="e">
        <f t="shared" si="21"/>
        <v>#DIV/0!</v>
      </c>
      <c r="Q210" s="123" t="e">
        <f t="shared" si="23"/>
        <v>#DIV/0!</v>
      </c>
    </row>
    <row r="211" spans="1:17" ht="15" x14ac:dyDescent="0.25">
      <c r="A211" s="124" t="s">
        <v>362</v>
      </c>
      <c r="B211" s="77">
        <v>0</v>
      </c>
      <c r="C211" s="84" t="s">
        <v>390</v>
      </c>
      <c r="D211" s="87" t="s">
        <v>129</v>
      </c>
      <c r="E211" s="87">
        <v>35.159999999999997</v>
      </c>
      <c r="F211" s="80" t="s">
        <v>337</v>
      </c>
      <c r="G211" s="87" t="s">
        <v>93</v>
      </c>
      <c r="H211" s="151">
        <f>VLOOKUP(F211,'Raumgruppen - Leistungen'!$C$2:$F$77,3)</f>
        <v>5</v>
      </c>
      <c r="I211" s="78">
        <v>250</v>
      </c>
      <c r="J211" s="79">
        <f t="shared" si="22"/>
        <v>8790</v>
      </c>
      <c r="K211" s="110">
        <f>VLOOKUP(F211,'Raumgruppen - Leistungen'!$C$2:$F$77,4)*$L211</f>
        <v>0</v>
      </c>
      <c r="L211" s="67">
        <v>1</v>
      </c>
      <c r="M211" s="93" t="e">
        <f t="shared" si="24"/>
        <v>#DIV/0!</v>
      </c>
      <c r="N211" s="81" t="e">
        <f t="shared" si="20"/>
        <v>#DIV/0!</v>
      </c>
      <c r="O211" s="82" t="e">
        <f>M211*Stundenverrechnungssatz!$C$44</f>
        <v>#DIV/0!</v>
      </c>
      <c r="P211" s="83" t="e">
        <f t="shared" si="21"/>
        <v>#DIV/0!</v>
      </c>
      <c r="Q211" s="123" t="e">
        <f t="shared" si="23"/>
        <v>#DIV/0!</v>
      </c>
    </row>
    <row r="212" spans="1:17" ht="15" x14ac:dyDescent="0.25">
      <c r="A212" s="124" t="s">
        <v>362</v>
      </c>
      <c r="B212" s="77" t="s">
        <v>137</v>
      </c>
      <c r="C212" s="84" t="s">
        <v>392</v>
      </c>
      <c r="D212" s="87" t="s">
        <v>393</v>
      </c>
      <c r="E212" s="87">
        <v>27</v>
      </c>
      <c r="F212" s="80" t="s">
        <v>546</v>
      </c>
      <c r="G212" s="87" t="s">
        <v>93</v>
      </c>
      <c r="H212" s="151">
        <f>VLOOKUP(F212,'Raumgruppen - Leistungen'!$C$2:$F$77,3)</f>
        <v>2.5</v>
      </c>
      <c r="I212" s="78">
        <v>125</v>
      </c>
      <c r="J212" s="79">
        <f t="shared" si="22"/>
        <v>3375</v>
      </c>
      <c r="K212" s="110">
        <f>VLOOKUP(F212,'Raumgruppen - Leistungen'!$C$2:$F$77,4)*$L212</f>
        <v>0</v>
      </c>
      <c r="L212" s="67">
        <v>1</v>
      </c>
      <c r="M212" s="93" t="e">
        <f t="shared" si="24"/>
        <v>#DIV/0!</v>
      </c>
      <c r="N212" s="81" t="e">
        <f t="shared" si="20"/>
        <v>#DIV/0!</v>
      </c>
      <c r="O212" s="82" t="e">
        <f>M212*Stundenverrechnungssatz!$C$44</f>
        <v>#DIV/0!</v>
      </c>
      <c r="P212" s="83" t="e">
        <f t="shared" si="21"/>
        <v>#DIV/0!</v>
      </c>
      <c r="Q212" s="123" t="e">
        <f t="shared" si="23"/>
        <v>#DIV/0!</v>
      </c>
    </row>
    <row r="213" spans="1:17" ht="15" x14ac:dyDescent="0.25">
      <c r="A213" s="124" t="s">
        <v>362</v>
      </c>
      <c r="B213" s="77" t="s">
        <v>137</v>
      </c>
      <c r="C213" s="84" t="s">
        <v>395</v>
      </c>
      <c r="D213" s="87" t="s">
        <v>129</v>
      </c>
      <c r="E213" s="87">
        <v>25.08</v>
      </c>
      <c r="F213" s="80" t="s">
        <v>546</v>
      </c>
      <c r="G213" s="87" t="s">
        <v>93</v>
      </c>
      <c r="H213" s="151">
        <f>VLOOKUP(F213,'Raumgruppen - Leistungen'!$C$2:$F$77,3)</f>
        <v>2.5</v>
      </c>
      <c r="I213" s="78">
        <v>125</v>
      </c>
      <c r="J213" s="79">
        <f t="shared" si="22"/>
        <v>3135</v>
      </c>
      <c r="K213" s="110">
        <f>VLOOKUP(F213,'Raumgruppen - Leistungen'!$C$2:$F$77,4)*$L213</f>
        <v>0</v>
      </c>
      <c r="L213" s="67">
        <v>1</v>
      </c>
      <c r="M213" s="93" t="e">
        <f t="shared" si="24"/>
        <v>#DIV/0!</v>
      </c>
      <c r="N213" s="81" t="e">
        <f t="shared" si="20"/>
        <v>#DIV/0!</v>
      </c>
      <c r="O213" s="82" t="e">
        <f>M213*Stundenverrechnungssatz!$C$44</f>
        <v>#DIV/0!</v>
      </c>
      <c r="P213" s="83" t="e">
        <f t="shared" si="21"/>
        <v>#DIV/0!</v>
      </c>
      <c r="Q213" s="123" t="e">
        <f t="shared" si="23"/>
        <v>#DIV/0!</v>
      </c>
    </row>
    <row r="214" spans="1:17" ht="15" x14ac:dyDescent="0.25">
      <c r="A214" s="124" t="s">
        <v>362</v>
      </c>
      <c r="B214" s="77" t="s">
        <v>137</v>
      </c>
      <c r="C214" s="84" t="s">
        <v>346</v>
      </c>
      <c r="D214" s="87" t="s">
        <v>393</v>
      </c>
      <c r="E214" s="87">
        <v>17.32</v>
      </c>
      <c r="F214" s="80" t="s">
        <v>546</v>
      </c>
      <c r="G214" s="87" t="s">
        <v>93</v>
      </c>
      <c r="H214" s="151">
        <f>VLOOKUP(F214,'Raumgruppen - Leistungen'!$C$2:$F$77,3)</f>
        <v>2.5</v>
      </c>
      <c r="I214" s="78">
        <v>125</v>
      </c>
      <c r="J214" s="79">
        <f t="shared" si="22"/>
        <v>2165</v>
      </c>
      <c r="K214" s="110">
        <f>VLOOKUP(F214,'Raumgruppen - Leistungen'!$C$2:$F$77,4)*$L214</f>
        <v>0</v>
      </c>
      <c r="L214" s="67">
        <v>1</v>
      </c>
      <c r="M214" s="93" t="e">
        <f t="shared" si="24"/>
        <v>#DIV/0!</v>
      </c>
      <c r="N214" s="81" t="e">
        <f t="shared" si="20"/>
        <v>#DIV/0!</v>
      </c>
      <c r="O214" s="82" t="e">
        <f>M214*Stundenverrechnungssatz!$C$44</f>
        <v>#DIV/0!</v>
      </c>
      <c r="P214" s="83" t="e">
        <f t="shared" si="21"/>
        <v>#DIV/0!</v>
      </c>
      <c r="Q214" s="123" t="e">
        <f t="shared" si="23"/>
        <v>#DIV/0!</v>
      </c>
    </row>
    <row r="215" spans="1:17" ht="15" x14ac:dyDescent="0.25">
      <c r="A215" s="124" t="s">
        <v>362</v>
      </c>
      <c r="B215" s="77" t="s">
        <v>137</v>
      </c>
      <c r="C215" s="84" t="s">
        <v>144</v>
      </c>
      <c r="D215" s="87" t="s">
        <v>397</v>
      </c>
      <c r="E215" s="87">
        <v>15.34</v>
      </c>
      <c r="F215" s="80" t="s">
        <v>546</v>
      </c>
      <c r="G215" s="87" t="s">
        <v>93</v>
      </c>
      <c r="H215" s="151">
        <f>VLOOKUP(F215,'Raumgruppen - Leistungen'!$C$2:$F$77,3)</f>
        <v>2.5</v>
      </c>
      <c r="I215" s="78">
        <v>125</v>
      </c>
      <c r="J215" s="79">
        <f t="shared" si="22"/>
        <v>1917.5</v>
      </c>
      <c r="K215" s="110">
        <f>VLOOKUP(F215,'Raumgruppen - Leistungen'!$C$2:$F$77,4)*$L215</f>
        <v>0</v>
      </c>
      <c r="L215" s="67">
        <v>1</v>
      </c>
      <c r="M215" s="93" t="e">
        <f t="shared" si="24"/>
        <v>#DIV/0!</v>
      </c>
      <c r="N215" s="81" t="e">
        <f t="shared" si="20"/>
        <v>#DIV/0!</v>
      </c>
      <c r="O215" s="82" t="e">
        <f>M215*Stundenverrechnungssatz!$C$44</f>
        <v>#DIV/0!</v>
      </c>
      <c r="P215" s="83" t="e">
        <f t="shared" si="21"/>
        <v>#DIV/0!</v>
      </c>
      <c r="Q215" s="123" t="e">
        <f t="shared" si="23"/>
        <v>#DIV/0!</v>
      </c>
    </row>
    <row r="216" spans="1:17" ht="15" x14ac:dyDescent="0.25">
      <c r="A216" s="124" t="s">
        <v>362</v>
      </c>
      <c r="B216" s="77" t="s">
        <v>137</v>
      </c>
      <c r="C216" s="84" t="s">
        <v>348</v>
      </c>
      <c r="D216" s="87" t="s">
        <v>398</v>
      </c>
      <c r="E216" s="87">
        <v>22.58</v>
      </c>
      <c r="F216" s="80" t="s">
        <v>544</v>
      </c>
      <c r="G216" s="87" t="s">
        <v>126</v>
      </c>
      <c r="H216" s="151">
        <f>VLOOKUP(F216,'Raumgruppen - Leistungen'!$C$2:$F$77,3)</f>
        <v>2</v>
      </c>
      <c r="I216" s="78">
        <v>100</v>
      </c>
      <c r="J216" s="79">
        <f t="shared" si="22"/>
        <v>2258</v>
      </c>
      <c r="K216" s="110">
        <f>VLOOKUP(F216,'Raumgruppen - Leistungen'!$C$2:$F$77,4)*$L216</f>
        <v>0</v>
      </c>
      <c r="L216" s="67">
        <v>1</v>
      </c>
      <c r="M216" s="93" t="e">
        <f t="shared" si="24"/>
        <v>#DIV/0!</v>
      </c>
      <c r="N216" s="81" t="e">
        <f t="shared" si="20"/>
        <v>#DIV/0!</v>
      </c>
      <c r="O216" s="82" t="e">
        <f>M216*Stundenverrechnungssatz!$C$44</f>
        <v>#DIV/0!</v>
      </c>
      <c r="P216" s="83" t="e">
        <f t="shared" si="21"/>
        <v>#DIV/0!</v>
      </c>
      <c r="Q216" s="123" t="e">
        <f t="shared" si="23"/>
        <v>#DIV/0!</v>
      </c>
    </row>
    <row r="217" spans="1:17" ht="15" x14ac:dyDescent="0.25">
      <c r="A217" s="124" t="s">
        <v>362</v>
      </c>
      <c r="B217" s="77" t="s">
        <v>137</v>
      </c>
      <c r="C217" s="84" t="s">
        <v>400</v>
      </c>
      <c r="D217" s="87" t="s">
        <v>129</v>
      </c>
      <c r="E217" s="87">
        <v>21.77</v>
      </c>
      <c r="F217" s="80" t="s">
        <v>546</v>
      </c>
      <c r="G217" s="87" t="s">
        <v>93</v>
      </c>
      <c r="H217" s="151">
        <f>VLOOKUP(F217,'Raumgruppen - Leistungen'!$C$2:$F$77,3)</f>
        <v>2.5</v>
      </c>
      <c r="I217" s="78">
        <v>125</v>
      </c>
      <c r="J217" s="79">
        <f t="shared" si="22"/>
        <v>2721.25</v>
      </c>
      <c r="K217" s="110">
        <f>VLOOKUP(F217,'Raumgruppen - Leistungen'!$C$2:$F$77,4)*$L217</f>
        <v>0</v>
      </c>
      <c r="L217" s="67">
        <v>1</v>
      </c>
      <c r="M217" s="93" t="e">
        <f t="shared" si="24"/>
        <v>#DIV/0!</v>
      </c>
      <c r="N217" s="81" t="e">
        <f t="shared" si="20"/>
        <v>#DIV/0!</v>
      </c>
      <c r="O217" s="82" t="e">
        <f>M217*Stundenverrechnungssatz!$C$44</f>
        <v>#DIV/0!</v>
      </c>
      <c r="P217" s="83" t="e">
        <f t="shared" si="21"/>
        <v>#DIV/0!</v>
      </c>
      <c r="Q217" s="123" t="e">
        <f t="shared" si="23"/>
        <v>#DIV/0!</v>
      </c>
    </row>
    <row r="218" spans="1:17" ht="15" x14ac:dyDescent="0.25">
      <c r="A218" s="124" t="s">
        <v>362</v>
      </c>
      <c r="B218" s="77" t="s">
        <v>137</v>
      </c>
      <c r="C218" s="84" t="s">
        <v>401</v>
      </c>
      <c r="D218" s="87" t="s">
        <v>402</v>
      </c>
      <c r="E218" s="87">
        <v>13.85</v>
      </c>
      <c r="F218" s="80" t="s">
        <v>546</v>
      </c>
      <c r="G218" s="87" t="s">
        <v>93</v>
      </c>
      <c r="H218" s="151">
        <f>VLOOKUP(F218,'Raumgruppen - Leistungen'!$C$2:$F$77,3)</f>
        <v>2.5</v>
      </c>
      <c r="I218" s="78">
        <v>125</v>
      </c>
      <c r="J218" s="79">
        <f t="shared" si="22"/>
        <v>1731.25</v>
      </c>
      <c r="K218" s="110">
        <f>VLOOKUP(F218,'Raumgruppen - Leistungen'!$C$2:$F$77,4)*$L218</f>
        <v>0</v>
      </c>
      <c r="L218" s="67">
        <v>1</v>
      </c>
      <c r="M218" s="93" t="e">
        <f t="shared" si="24"/>
        <v>#DIV/0!</v>
      </c>
      <c r="N218" s="81" t="e">
        <f t="shared" si="20"/>
        <v>#DIV/0!</v>
      </c>
      <c r="O218" s="82" t="e">
        <f>M218*Stundenverrechnungssatz!$C$44</f>
        <v>#DIV/0!</v>
      </c>
      <c r="P218" s="83" t="e">
        <f t="shared" si="21"/>
        <v>#DIV/0!</v>
      </c>
      <c r="Q218" s="123" t="e">
        <f t="shared" si="23"/>
        <v>#DIV/0!</v>
      </c>
    </row>
    <row r="219" spans="1:17" ht="15" x14ac:dyDescent="0.25">
      <c r="A219" s="124" t="s">
        <v>362</v>
      </c>
      <c r="B219" s="77">
        <v>1</v>
      </c>
      <c r="C219" s="84" t="s">
        <v>145</v>
      </c>
      <c r="D219" s="87" t="s">
        <v>403</v>
      </c>
      <c r="E219" s="87">
        <v>48.89</v>
      </c>
      <c r="F219" s="80" t="s">
        <v>548</v>
      </c>
      <c r="G219" s="87" t="s">
        <v>101</v>
      </c>
      <c r="H219" s="151">
        <f>VLOOKUP(F219,'Raumgruppen - Leistungen'!$C$2:$F$77,3)</f>
        <v>2.5</v>
      </c>
      <c r="I219" s="78">
        <v>125</v>
      </c>
      <c r="J219" s="79">
        <f t="shared" si="22"/>
        <v>6111.25</v>
      </c>
      <c r="K219" s="110">
        <f>VLOOKUP(F219,'Raumgruppen - Leistungen'!$C$2:$F$77,4)*$L219</f>
        <v>0</v>
      </c>
      <c r="L219" s="67">
        <v>1</v>
      </c>
      <c r="M219" s="93" t="e">
        <f t="shared" si="24"/>
        <v>#DIV/0!</v>
      </c>
      <c r="N219" s="81" t="e">
        <f t="shared" si="20"/>
        <v>#DIV/0!</v>
      </c>
      <c r="O219" s="82" t="e">
        <f>M219*Stundenverrechnungssatz!$C$44</f>
        <v>#DIV/0!</v>
      </c>
      <c r="P219" s="83" t="e">
        <f t="shared" si="21"/>
        <v>#DIV/0!</v>
      </c>
      <c r="Q219" s="123" t="e">
        <f t="shared" si="23"/>
        <v>#DIV/0!</v>
      </c>
    </row>
    <row r="220" spans="1:17" ht="15" x14ac:dyDescent="0.25">
      <c r="A220" s="124" t="s">
        <v>362</v>
      </c>
      <c r="B220" s="77">
        <v>1</v>
      </c>
      <c r="C220" s="84" t="s">
        <v>145</v>
      </c>
      <c r="D220" s="87" t="s">
        <v>86</v>
      </c>
      <c r="E220" s="87">
        <v>107.71</v>
      </c>
      <c r="F220" s="80" t="s">
        <v>548</v>
      </c>
      <c r="G220" s="87" t="s">
        <v>101</v>
      </c>
      <c r="H220" s="151">
        <f>VLOOKUP(F220,'Raumgruppen - Leistungen'!$C$2:$F$77,3)</f>
        <v>2.5</v>
      </c>
      <c r="I220" s="78">
        <v>125</v>
      </c>
      <c r="J220" s="79">
        <f t="shared" si="22"/>
        <v>13463.75</v>
      </c>
      <c r="K220" s="110">
        <f>VLOOKUP(F220,'Raumgruppen - Leistungen'!$C$2:$F$77,4)*$L220</f>
        <v>0</v>
      </c>
      <c r="L220" s="67">
        <v>1</v>
      </c>
      <c r="M220" s="93" t="e">
        <f t="shared" si="24"/>
        <v>#DIV/0!</v>
      </c>
      <c r="N220" s="81" t="e">
        <f t="shared" si="20"/>
        <v>#DIV/0!</v>
      </c>
      <c r="O220" s="82" t="e">
        <f>M220*Stundenverrechnungssatz!$C$44</f>
        <v>#DIV/0!</v>
      </c>
      <c r="P220" s="83" t="e">
        <f t="shared" si="21"/>
        <v>#DIV/0!</v>
      </c>
      <c r="Q220" s="123" t="e">
        <f t="shared" si="23"/>
        <v>#DIV/0!</v>
      </c>
    </row>
    <row r="221" spans="1:17" ht="15" x14ac:dyDescent="0.25">
      <c r="A221" s="124" t="s">
        <v>362</v>
      </c>
      <c r="B221" s="77">
        <v>1</v>
      </c>
      <c r="C221" s="84" t="s">
        <v>148</v>
      </c>
      <c r="D221" s="87" t="s">
        <v>565</v>
      </c>
      <c r="E221" s="87">
        <v>25.59</v>
      </c>
      <c r="F221" s="80" t="s">
        <v>552</v>
      </c>
      <c r="G221" s="87" t="s">
        <v>101</v>
      </c>
      <c r="H221" s="151">
        <f>VLOOKUP(F221,'Raumgruppen - Leistungen'!$C$2:$F$77,3)</f>
        <v>5</v>
      </c>
      <c r="I221" s="78">
        <v>250</v>
      </c>
      <c r="J221" s="79">
        <f t="shared" si="22"/>
        <v>6397.5</v>
      </c>
      <c r="K221" s="110">
        <f>VLOOKUP(F221,'Raumgruppen - Leistungen'!$C$2:$F$77,4)*$L221</f>
        <v>0</v>
      </c>
      <c r="L221" s="67">
        <v>1</v>
      </c>
      <c r="M221" s="93" t="e">
        <f t="shared" si="24"/>
        <v>#DIV/0!</v>
      </c>
      <c r="N221" s="81" t="e">
        <f t="shared" si="20"/>
        <v>#DIV/0!</v>
      </c>
      <c r="O221" s="82" t="e">
        <f>M221*Stundenverrechnungssatz!$C$44</f>
        <v>#DIV/0!</v>
      </c>
      <c r="P221" s="83" t="e">
        <f t="shared" si="21"/>
        <v>#DIV/0!</v>
      </c>
      <c r="Q221" s="123" t="e">
        <f t="shared" si="23"/>
        <v>#DIV/0!</v>
      </c>
    </row>
    <row r="222" spans="1:17" ht="15" x14ac:dyDescent="0.25">
      <c r="A222" s="124" t="s">
        <v>362</v>
      </c>
      <c r="B222" s="77">
        <v>1</v>
      </c>
      <c r="C222" s="84" t="s">
        <v>150</v>
      </c>
      <c r="D222" s="87" t="s">
        <v>531</v>
      </c>
      <c r="E222" s="87">
        <v>5.16</v>
      </c>
      <c r="F222" s="80" t="s">
        <v>513</v>
      </c>
      <c r="G222" s="87" t="s">
        <v>84</v>
      </c>
      <c r="H222" s="151">
        <f>VLOOKUP(F222,'Raumgruppen - Leistungen'!$C$2:$F$77,3)</f>
        <v>6</v>
      </c>
      <c r="I222" s="108">
        <v>302</v>
      </c>
      <c r="J222" s="79">
        <f t="shared" si="22"/>
        <v>1558.32</v>
      </c>
      <c r="K222" s="110">
        <f>VLOOKUP(F222,'Raumgruppen - Leistungen'!$C$2:$F$77,4)*$L222</f>
        <v>0</v>
      </c>
      <c r="L222" s="67">
        <v>1</v>
      </c>
      <c r="M222" s="93" t="e">
        <f t="shared" si="24"/>
        <v>#DIV/0!</v>
      </c>
      <c r="N222" s="81" t="e">
        <f t="shared" si="20"/>
        <v>#DIV/0!</v>
      </c>
      <c r="O222" s="82" t="e">
        <f>M222*Stundenverrechnungssatz!$C$44</f>
        <v>#DIV/0!</v>
      </c>
      <c r="P222" s="83" t="e">
        <f t="shared" si="21"/>
        <v>#DIV/0!</v>
      </c>
      <c r="Q222" s="123" t="e">
        <f t="shared" si="23"/>
        <v>#DIV/0!</v>
      </c>
    </row>
    <row r="223" spans="1:17" ht="15" x14ac:dyDescent="0.25">
      <c r="A223" s="124" t="s">
        <v>362</v>
      </c>
      <c r="B223" s="77">
        <v>1</v>
      </c>
      <c r="C223" s="84" t="s">
        <v>152</v>
      </c>
      <c r="D223" s="87" t="s">
        <v>565</v>
      </c>
      <c r="E223" s="87">
        <v>24.43</v>
      </c>
      <c r="F223" s="80" t="s">
        <v>552</v>
      </c>
      <c r="G223" s="87" t="s">
        <v>101</v>
      </c>
      <c r="H223" s="151">
        <f>VLOOKUP(F223,'Raumgruppen - Leistungen'!$C$2:$F$77,3)</f>
        <v>5</v>
      </c>
      <c r="I223" s="78">
        <v>250</v>
      </c>
      <c r="J223" s="79">
        <f t="shared" si="22"/>
        <v>6107.5</v>
      </c>
      <c r="K223" s="110">
        <f>VLOOKUP(F223,'Raumgruppen - Leistungen'!$C$2:$F$77,4)*$L223</f>
        <v>0</v>
      </c>
      <c r="L223" s="67">
        <v>1</v>
      </c>
      <c r="M223" s="93" t="e">
        <f t="shared" si="24"/>
        <v>#DIV/0!</v>
      </c>
      <c r="N223" s="81" t="e">
        <f t="shared" si="20"/>
        <v>#DIV/0!</v>
      </c>
      <c r="O223" s="82" t="e">
        <f>M223*Stundenverrechnungssatz!$C$44</f>
        <v>#DIV/0!</v>
      </c>
      <c r="P223" s="83" t="e">
        <f t="shared" si="21"/>
        <v>#DIV/0!</v>
      </c>
      <c r="Q223" s="123" t="e">
        <f t="shared" si="23"/>
        <v>#DIV/0!</v>
      </c>
    </row>
    <row r="224" spans="1:17" ht="15" x14ac:dyDescent="0.25">
      <c r="A224" s="124" t="s">
        <v>362</v>
      </c>
      <c r="B224" s="77">
        <v>1</v>
      </c>
      <c r="C224" s="84" t="s">
        <v>154</v>
      </c>
      <c r="D224" s="87" t="s">
        <v>531</v>
      </c>
      <c r="E224" s="87">
        <v>5.2</v>
      </c>
      <c r="F224" s="80" t="s">
        <v>513</v>
      </c>
      <c r="G224" s="87" t="s">
        <v>84</v>
      </c>
      <c r="H224" s="151">
        <f>VLOOKUP(F224,'Raumgruppen - Leistungen'!$C$2:$F$77,3)</f>
        <v>6</v>
      </c>
      <c r="I224" s="108">
        <v>302</v>
      </c>
      <c r="J224" s="79">
        <f t="shared" si="22"/>
        <v>1570.4</v>
      </c>
      <c r="K224" s="110">
        <f>VLOOKUP(F224,'Raumgruppen - Leistungen'!$C$2:$F$77,4)*$L224</f>
        <v>0</v>
      </c>
      <c r="L224" s="67">
        <v>1</v>
      </c>
      <c r="M224" s="93" t="e">
        <f t="shared" si="24"/>
        <v>#DIV/0!</v>
      </c>
      <c r="N224" s="81" t="e">
        <f t="shared" si="20"/>
        <v>#DIV/0!</v>
      </c>
      <c r="O224" s="82" t="e">
        <f>M224*Stundenverrechnungssatz!$C$44</f>
        <v>#DIV/0!</v>
      </c>
      <c r="P224" s="83" t="e">
        <f t="shared" si="21"/>
        <v>#DIV/0!</v>
      </c>
      <c r="Q224" s="123" t="e">
        <f t="shared" si="23"/>
        <v>#DIV/0!</v>
      </c>
    </row>
    <row r="225" spans="1:17" ht="15" x14ac:dyDescent="0.25">
      <c r="A225" s="124" t="s">
        <v>362</v>
      </c>
      <c r="B225" s="77">
        <v>1</v>
      </c>
      <c r="C225" s="84" t="s">
        <v>156</v>
      </c>
      <c r="D225" s="87" t="s">
        <v>86</v>
      </c>
      <c r="E225" s="87">
        <v>13.5</v>
      </c>
      <c r="F225" s="80" t="s">
        <v>548</v>
      </c>
      <c r="G225" s="87" t="s">
        <v>101</v>
      </c>
      <c r="H225" s="151">
        <f>VLOOKUP(F225,'Raumgruppen - Leistungen'!$C$2:$F$77,3)</f>
        <v>2.5</v>
      </c>
      <c r="I225" s="78">
        <v>125</v>
      </c>
      <c r="J225" s="79">
        <f t="shared" si="22"/>
        <v>1687.5</v>
      </c>
      <c r="K225" s="110">
        <f>VLOOKUP(F225,'Raumgruppen - Leistungen'!$C$2:$F$77,4)*$L225</f>
        <v>0</v>
      </c>
      <c r="L225" s="67">
        <v>1</v>
      </c>
      <c r="M225" s="93" t="e">
        <f t="shared" si="24"/>
        <v>#DIV/0!</v>
      </c>
      <c r="N225" s="81" t="e">
        <f t="shared" si="20"/>
        <v>#DIV/0!</v>
      </c>
      <c r="O225" s="82" t="e">
        <f>M225*Stundenverrechnungssatz!$C$44</f>
        <v>#DIV/0!</v>
      </c>
      <c r="P225" s="83" t="e">
        <f t="shared" si="21"/>
        <v>#DIV/0!</v>
      </c>
      <c r="Q225" s="123" t="e">
        <f t="shared" si="23"/>
        <v>#DIV/0!</v>
      </c>
    </row>
    <row r="226" spans="1:17" ht="15" x14ac:dyDescent="0.25">
      <c r="A226" s="124" t="s">
        <v>362</v>
      </c>
      <c r="B226" s="77">
        <v>1</v>
      </c>
      <c r="C226" s="84" t="s">
        <v>160</v>
      </c>
      <c r="D226" s="87" t="s">
        <v>103</v>
      </c>
      <c r="E226" s="87">
        <v>11.48</v>
      </c>
      <c r="F226" s="80" t="s">
        <v>513</v>
      </c>
      <c r="G226" s="87" t="s">
        <v>84</v>
      </c>
      <c r="H226" s="151">
        <f>VLOOKUP(F226,'Raumgruppen - Leistungen'!$C$2:$F$77,3)</f>
        <v>6</v>
      </c>
      <c r="I226" s="108">
        <v>302</v>
      </c>
      <c r="J226" s="79">
        <f t="shared" si="22"/>
        <v>3466.96</v>
      </c>
      <c r="K226" s="110">
        <f>VLOOKUP(F226,'Raumgruppen - Leistungen'!$C$2:$F$77,4)*$L226</f>
        <v>0</v>
      </c>
      <c r="L226" s="67">
        <v>1</v>
      </c>
      <c r="M226" s="93" t="e">
        <f t="shared" si="24"/>
        <v>#DIV/0!</v>
      </c>
      <c r="N226" s="81" t="e">
        <f t="shared" si="20"/>
        <v>#DIV/0!</v>
      </c>
      <c r="O226" s="82" t="e">
        <f>M226*Stundenverrechnungssatz!$C$44</f>
        <v>#DIV/0!</v>
      </c>
      <c r="P226" s="83" t="e">
        <f t="shared" si="21"/>
        <v>#DIV/0!</v>
      </c>
      <c r="Q226" s="123" t="e">
        <f t="shared" si="23"/>
        <v>#DIV/0!</v>
      </c>
    </row>
    <row r="227" spans="1:17" ht="15" x14ac:dyDescent="0.25">
      <c r="A227" s="124" t="s">
        <v>362</v>
      </c>
      <c r="B227" s="77">
        <v>1</v>
      </c>
      <c r="C227" s="84" t="s">
        <v>162</v>
      </c>
      <c r="D227" s="87" t="s">
        <v>110</v>
      </c>
      <c r="E227" s="87">
        <v>11.73</v>
      </c>
      <c r="F227" s="80" t="s">
        <v>513</v>
      </c>
      <c r="G227" s="87" t="s">
        <v>84</v>
      </c>
      <c r="H227" s="151">
        <f>VLOOKUP(F227,'Raumgruppen - Leistungen'!$C$2:$F$77,3)</f>
        <v>6</v>
      </c>
      <c r="I227" s="108">
        <v>302</v>
      </c>
      <c r="J227" s="79">
        <f t="shared" si="22"/>
        <v>3542.46</v>
      </c>
      <c r="K227" s="110">
        <f>VLOOKUP(F227,'Raumgruppen - Leistungen'!$C$2:$F$77,4)*$L227</f>
        <v>0</v>
      </c>
      <c r="L227" s="67">
        <v>1</v>
      </c>
      <c r="M227" s="93" t="e">
        <f t="shared" si="24"/>
        <v>#DIV/0!</v>
      </c>
      <c r="N227" s="81" t="e">
        <f t="shared" si="20"/>
        <v>#DIV/0!</v>
      </c>
      <c r="O227" s="82" t="e">
        <f>M227*Stundenverrechnungssatz!$C$44</f>
        <v>#DIV/0!</v>
      </c>
      <c r="P227" s="83" t="e">
        <f t="shared" si="21"/>
        <v>#DIV/0!</v>
      </c>
      <c r="Q227" s="123" t="e">
        <f t="shared" si="23"/>
        <v>#DIV/0!</v>
      </c>
    </row>
    <row r="228" spans="1:17" ht="15" x14ac:dyDescent="0.25">
      <c r="A228" s="124" t="s">
        <v>362</v>
      </c>
      <c r="B228" s="77">
        <v>1</v>
      </c>
      <c r="C228" s="84" t="s">
        <v>355</v>
      </c>
      <c r="D228" s="87" t="s">
        <v>404</v>
      </c>
      <c r="E228" s="87">
        <v>30.77</v>
      </c>
      <c r="F228" s="80" t="s">
        <v>514</v>
      </c>
      <c r="G228" s="87" t="s">
        <v>84</v>
      </c>
      <c r="H228" s="151">
        <f>VLOOKUP(F228,'Raumgruppen - Leistungen'!$C$2:$F$77,3)</f>
        <v>6</v>
      </c>
      <c r="I228" s="108">
        <v>302</v>
      </c>
      <c r="J228" s="79">
        <f t="shared" si="22"/>
        <v>9292.5399999999991</v>
      </c>
      <c r="K228" s="110">
        <f>VLOOKUP(F228,'Raumgruppen - Leistungen'!$C$2:$F$77,4)*$L228</f>
        <v>0</v>
      </c>
      <c r="L228" s="67">
        <v>1</v>
      </c>
      <c r="M228" s="93" t="e">
        <f t="shared" si="24"/>
        <v>#DIV/0!</v>
      </c>
      <c r="N228" s="81" t="e">
        <f t="shared" si="20"/>
        <v>#DIV/0!</v>
      </c>
      <c r="O228" s="82" t="e">
        <f>M228*Stundenverrechnungssatz!$C$44</f>
        <v>#DIV/0!</v>
      </c>
      <c r="P228" s="83" t="e">
        <f t="shared" si="21"/>
        <v>#DIV/0!</v>
      </c>
      <c r="Q228" s="123" t="e">
        <f t="shared" si="23"/>
        <v>#DIV/0!</v>
      </c>
    </row>
    <row r="229" spans="1:17" ht="15" x14ac:dyDescent="0.25">
      <c r="A229" s="124" t="s">
        <v>362</v>
      </c>
      <c r="B229" s="77">
        <v>1</v>
      </c>
      <c r="C229" s="84" t="s">
        <v>165</v>
      </c>
      <c r="D229" s="87" t="s">
        <v>405</v>
      </c>
      <c r="E229" s="87">
        <v>32.74</v>
      </c>
      <c r="F229" s="80" t="s">
        <v>514</v>
      </c>
      <c r="G229" s="87" t="s">
        <v>84</v>
      </c>
      <c r="H229" s="151">
        <f>VLOOKUP(F229,'Raumgruppen - Leistungen'!$C$2:$F$77,3)</f>
        <v>6</v>
      </c>
      <c r="I229" s="108">
        <v>302</v>
      </c>
      <c r="J229" s="79">
        <f t="shared" si="22"/>
        <v>9887.4800000000014</v>
      </c>
      <c r="K229" s="110">
        <f>VLOOKUP(F229,'Raumgruppen - Leistungen'!$C$2:$F$77,4)*$L229</f>
        <v>0</v>
      </c>
      <c r="L229" s="67">
        <v>1</v>
      </c>
      <c r="M229" s="93" t="e">
        <f t="shared" si="24"/>
        <v>#DIV/0!</v>
      </c>
      <c r="N229" s="81" t="e">
        <f t="shared" si="20"/>
        <v>#DIV/0!</v>
      </c>
      <c r="O229" s="82" t="e">
        <f>M229*Stundenverrechnungssatz!$C$44</f>
        <v>#DIV/0!</v>
      </c>
      <c r="P229" s="83" t="e">
        <f t="shared" si="21"/>
        <v>#DIV/0!</v>
      </c>
      <c r="Q229" s="123" t="e">
        <f t="shared" si="23"/>
        <v>#DIV/0!</v>
      </c>
    </row>
    <row r="230" spans="1:17" ht="15" x14ac:dyDescent="0.25">
      <c r="A230" s="124" t="s">
        <v>362</v>
      </c>
      <c r="B230" s="77">
        <v>1</v>
      </c>
      <c r="C230" s="84" t="s">
        <v>168</v>
      </c>
      <c r="D230" s="87" t="s">
        <v>406</v>
      </c>
      <c r="E230" s="87">
        <v>42.38</v>
      </c>
      <c r="F230" s="80" t="s">
        <v>514</v>
      </c>
      <c r="G230" s="87" t="s">
        <v>84</v>
      </c>
      <c r="H230" s="151">
        <f>VLOOKUP(F230,'Raumgruppen - Leistungen'!$C$2:$F$77,3)</f>
        <v>6</v>
      </c>
      <c r="I230" s="108">
        <v>302</v>
      </c>
      <c r="J230" s="79">
        <f t="shared" si="22"/>
        <v>12798.76</v>
      </c>
      <c r="K230" s="110">
        <f>VLOOKUP(F230,'Raumgruppen - Leistungen'!$C$2:$F$77,4)*$L230</f>
        <v>0</v>
      </c>
      <c r="L230" s="67">
        <v>1</v>
      </c>
      <c r="M230" s="93" t="e">
        <f t="shared" si="24"/>
        <v>#DIV/0!</v>
      </c>
      <c r="N230" s="81" t="e">
        <f t="shared" si="20"/>
        <v>#DIV/0!</v>
      </c>
      <c r="O230" s="82" t="e">
        <f>M230*Stundenverrechnungssatz!$C$44</f>
        <v>#DIV/0!</v>
      </c>
      <c r="P230" s="83" t="e">
        <f t="shared" si="21"/>
        <v>#DIV/0!</v>
      </c>
      <c r="Q230" s="123" t="e">
        <f t="shared" si="23"/>
        <v>#DIV/0!</v>
      </c>
    </row>
    <row r="231" spans="1:17" ht="15" x14ac:dyDescent="0.25">
      <c r="A231" s="124" t="s">
        <v>362</v>
      </c>
      <c r="B231" s="77">
        <v>1</v>
      </c>
      <c r="C231" s="84" t="s">
        <v>170</v>
      </c>
      <c r="D231" s="87" t="s">
        <v>407</v>
      </c>
      <c r="E231" s="87">
        <v>153.77000000000001</v>
      </c>
      <c r="F231" s="80" t="s">
        <v>543</v>
      </c>
      <c r="G231" s="87" t="s">
        <v>101</v>
      </c>
      <c r="H231" s="151">
        <f>VLOOKUP(F231,'Raumgruppen - Leistungen'!$C$2:$F$77,3)</f>
        <v>6</v>
      </c>
      <c r="I231" s="108">
        <v>302</v>
      </c>
      <c r="J231" s="79">
        <f t="shared" si="22"/>
        <v>46438.54</v>
      </c>
      <c r="K231" s="110">
        <f>VLOOKUP(F231,'Raumgruppen - Leistungen'!$C$2:$F$77,4)*$L231</f>
        <v>0</v>
      </c>
      <c r="L231" s="67">
        <v>1</v>
      </c>
      <c r="M231" s="93" t="e">
        <f t="shared" si="24"/>
        <v>#DIV/0!</v>
      </c>
      <c r="N231" s="81" t="e">
        <f t="shared" si="20"/>
        <v>#DIV/0!</v>
      </c>
      <c r="O231" s="82" t="e">
        <f>M231*Stundenverrechnungssatz!$C$44</f>
        <v>#DIV/0!</v>
      </c>
      <c r="P231" s="83" t="e">
        <f t="shared" si="21"/>
        <v>#DIV/0!</v>
      </c>
      <c r="Q231" s="123" t="e">
        <f t="shared" si="23"/>
        <v>#DIV/0!</v>
      </c>
    </row>
    <row r="232" spans="1:17" ht="15" x14ac:dyDescent="0.25">
      <c r="A232" s="124" t="s">
        <v>362</v>
      </c>
      <c r="B232" s="77">
        <v>1</v>
      </c>
      <c r="C232" s="84" t="s">
        <v>172</v>
      </c>
      <c r="D232" s="87" t="s">
        <v>408</v>
      </c>
      <c r="E232" s="87">
        <v>43.93</v>
      </c>
      <c r="F232" s="80" t="s">
        <v>514</v>
      </c>
      <c r="G232" s="87" t="s">
        <v>84</v>
      </c>
      <c r="H232" s="151">
        <f>VLOOKUP(F232,'Raumgruppen - Leistungen'!$C$2:$F$77,3)</f>
        <v>6</v>
      </c>
      <c r="I232" s="108">
        <v>302</v>
      </c>
      <c r="J232" s="79">
        <f t="shared" si="22"/>
        <v>13266.86</v>
      </c>
      <c r="K232" s="110">
        <f>VLOOKUP(F232,'Raumgruppen - Leistungen'!$C$2:$F$77,4)*$L232</f>
        <v>0</v>
      </c>
      <c r="L232" s="67">
        <v>1</v>
      </c>
      <c r="M232" s="93" t="e">
        <f t="shared" si="24"/>
        <v>#DIV/0!</v>
      </c>
      <c r="N232" s="81" t="e">
        <f t="shared" si="20"/>
        <v>#DIV/0!</v>
      </c>
      <c r="O232" s="82" t="e">
        <f>M232*Stundenverrechnungssatz!$C$44</f>
        <v>#DIV/0!</v>
      </c>
      <c r="P232" s="83" t="e">
        <f t="shared" si="21"/>
        <v>#DIV/0!</v>
      </c>
      <c r="Q232" s="123" t="e">
        <f t="shared" si="23"/>
        <v>#DIV/0!</v>
      </c>
    </row>
    <row r="233" spans="1:17" ht="15" x14ac:dyDescent="0.25">
      <c r="A233" s="124" t="s">
        <v>362</v>
      </c>
      <c r="B233" s="77">
        <v>1</v>
      </c>
      <c r="C233" s="84" t="s">
        <v>174</v>
      </c>
      <c r="D233" s="87" t="s">
        <v>409</v>
      </c>
      <c r="E233" s="87">
        <v>34.39</v>
      </c>
      <c r="F233" s="80" t="s">
        <v>577</v>
      </c>
      <c r="G233" s="87" t="s">
        <v>101</v>
      </c>
      <c r="H233" s="151">
        <f>VLOOKUP(F233,'Raumgruppen - Leistungen'!$C$2:$F$77,3)</f>
        <v>5</v>
      </c>
      <c r="I233" s="78">
        <v>250</v>
      </c>
      <c r="J233" s="79">
        <f t="shared" si="22"/>
        <v>8597.5</v>
      </c>
      <c r="K233" s="110">
        <f>VLOOKUP(F233,'Raumgruppen - Leistungen'!$C$2:$F$77,4)*$L233</f>
        <v>0</v>
      </c>
      <c r="L233" s="67">
        <v>1</v>
      </c>
      <c r="M233" s="93" t="e">
        <f t="shared" si="24"/>
        <v>#DIV/0!</v>
      </c>
      <c r="N233" s="81" t="e">
        <f t="shared" si="20"/>
        <v>#DIV/0!</v>
      </c>
      <c r="O233" s="82" t="e">
        <f>M233*Stundenverrechnungssatz!$C$44</f>
        <v>#DIV/0!</v>
      </c>
      <c r="P233" s="83" t="e">
        <f t="shared" si="21"/>
        <v>#DIV/0!</v>
      </c>
      <c r="Q233" s="123" t="e">
        <f t="shared" si="23"/>
        <v>#DIV/0!</v>
      </c>
    </row>
    <row r="234" spans="1:17" ht="15" x14ac:dyDescent="0.25">
      <c r="A234" s="124" t="s">
        <v>362</v>
      </c>
      <c r="B234" s="77">
        <v>1</v>
      </c>
      <c r="C234" s="84" t="s">
        <v>178</v>
      </c>
      <c r="D234" s="87" t="s">
        <v>103</v>
      </c>
      <c r="E234" s="87">
        <v>19.100000000000001</v>
      </c>
      <c r="F234" s="80" t="s">
        <v>513</v>
      </c>
      <c r="G234" s="87" t="s">
        <v>84</v>
      </c>
      <c r="H234" s="151">
        <f>VLOOKUP(F234,'Raumgruppen - Leistungen'!$C$2:$F$77,3)</f>
        <v>6</v>
      </c>
      <c r="I234" s="108">
        <v>302</v>
      </c>
      <c r="J234" s="79">
        <f t="shared" si="22"/>
        <v>5768.2000000000007</v>
      </c>
      <c r="K234" s="110">
        <f>VLOOKUP(F234,'Raumgruppen - Leistungen'!$C$2:$F$77,4)*$L234</f>
        <v>0</v>
      </c>
      <c r="L234" s="67">
        <v>1</v>
      </c>
      <c r="M234" s="93" t="e">
        <f t="shared" si="24"/>
        <v>#DIV/0!</v>
      </c>
      <c r="N234" s="81" t="e">
        <f t="shared" si="20"/>
        <v>#DIV/0!</v>
      </c>
      <c r="O234" s="82" t="e">
        <f>M234*Stundenverrechnungssatz!$C$44</f>
        <v>#DIV/0!</v>
      </c>
      <c r="P234" s="83" t="e">
        <f t="shared" si="21"/>
        <v>#DIV/0!</v>
      </c>
      <c r="Q234" s="123" t="e">
        <f t="shared" si="23"/>
        <v>#DIV/0!</v>
      </c>
    </row>
    <row r="235" spans="1:17" ht="15" x14ac:dyDescent="0.25">
      <c r="A235" s="124" t="s">
        <v>362</v>
      </c>
      <c r="B235" s="77">
        <v>1</v>
      </c>
      <c r="C235" s="84" t="s">
        <v>180</v>
      </c>
      <c r="D235" s="87" t="s">
        <v>110</v>
      </c>
      <c r="E235" s="87">
        <v>4.96</v>
      </c>
      <c r="F235" s="80" t="s">
        <v>513</v>
      </c>
      <c r="G235" s="87" t="s">
        <v>84</v>
      </c>
      <c r="H235" s="151">
        <f>VLOOKUP(F235,'Raumgruppen - Leistungen'!$C$2:$F$77,3)</f>
        <v>6</v>
      </c>
      <c r="I235" s="108">
        <v>302</v>
      </c>
      <c r="J235" s="79">
        <f t="shared" si="22"/>
        <v>1497.92</v>
      </c>
      <c r="K235" s="110">
        <f>VLOOKUP(F235,'Raumgruppen - Leistungen'!$C$2:$F$77,4)*$L235</f>
        <v>0</v>
      </c>
      <c r="L235" s="67">
        <v>1</v>
      </c>
      <c r="M235" s="93" t="e">
        <f t="shared" si="24"/>
        <v>#DIV/0!</v>
      </c>
      <c r="N235" s="81" t="e">
        <f t="shared" si="20"/>
        <v>#DIV/0!</v>
      </c>
      <c r="O235" s="82" t="e">
        <f>M235*Stundenverrechnungssatz!$C$44</f>
        <v>#DIV/0!</v>
      </c>
      <c r="P235" s="83" t="e">
        <f t="shared" si="21"/>
        <v>#DIV/0!</v>
      </c>
      <c r="Q235" s="123" t="e">
        <f t="shared" si="23"/>
        <v>#DIV/0!</v>
      </c>
    </row>
    <row r="236" spans="1:17" ht="15" x14ac:dyDescent="0.25">
      <c r="A236" s="124" t="s">
        <v>362</v>
      </c>
      <c r="B236" s="77">
        <v>1</v>
      </c>
      <c r="C236" s="84" t="s">
        <v>182</v>
      </c>
      <c r="D236" s="87" t="s">
        <v>410</v>
      </c>
      <c r="E236" s="87">
        <v>42.13</v>
      </c>
      <c r="F236" s="80" t="s">
        <v>570</v>
      </c>
      <c r="G236" s="87" t="s">
        <v>101</v>
      </c>
      <c r="H236" s="151">
        <f>VLOOKUP(F236,'Raumgruppen - Leistungen'!$C$2:$F$77,3)</f>
        <v>5</v>
      </c>
      <c r="I236" s="78">
        <v>250</v>
      </c>
      <c r="J236" s="79">
        <f t="shared" si="22"/>
        <v>10532.5</v>
      </c>
      <c r="K236" s="110">
        <f>VLOOKUP(F236,'Raumgruppen - Leistungen'!$C$2:$F$77,4)*$L236</f>
        <v>0</v>
      </c>
      <c r="L236" s="67">
        <v>1</v>
      </c>
      <c r="M236" s="93" t="e">
        <f t="shared" si="24"/>
        <v>#DIV/0!</v>
      </c>
      <c r="N236" s="81" t="e">
        <f t="shared" si="20"/>
        <v>#DIV/0!</v>
      </c>
      <c r="O236" s="82" t="e">
        <f>M236*Stundenverrechnungssatz!$C$44</f>
        <v>#DIV/0!</v>
      </c>
      <c r="P236" s="83" t="e">
        <f t="shared" si="21"/>
        <v>#DIV/0!</v>
      </c>
      <c r="Q236" s="123" t="e">
        <f t="shared" si="23"/>
        <v>#DIV/0!</v>
      </c>
    </row>
    <row r="237" spans="1:17" ht="15" x14ac:dyDescent="0.25">
      <c r="A237" s="124" t="s">
        <v>362</v>
      </c>
      <c r="B237" s="77">
        <v>1</v>
      </c>
      <c r="C237" s="84" t="s">
        <v>183</v>
      </c>
      <c r="D237" s="153" t="s">
        <v>586</v>
      </c>
      <c r="E237" s="87">
        <v>26.06</v>
      </c>
      <c r="F237" s="80" t="s">
        <v>570</v>
      </c>
      <c r="G237" s="87" t="s">
        <v>101</v>
      </c>
      <c r="H237" s="151">
        <f>VLOOKUP(F237,'Raumgruppen - Leistungen'!$C$2:$F$77,3)</f>
        <v>5</v>
      </c>
      <c r="I237" s="78">
        <v>250</v>
      </c>
      <c r="J237" s="79">
        <f t="shared" si="22"/>
        <v>6515</v>
      </c>
      <c r="K237" s="110">
        <f>VLOOKUP(F237,'Raumgruppen - Leistungen'!$C$2:$F$77,4)*$L237</f>
        <v>0</v>
      </c>
      <c r="L237" s="67">
        <v>1</v>
      </c>
      <c r="M237" s="93" t="e">
        <f t="shared" si="24"/>
        <v>#DIV/0!</v>
      </c>
      <c r="N237" s="81" t="e">
        <f t="shared" si="20"/>
        <v>#DIV/0!</v>
      </c>
      <c r="O237" s="82" t="e">
        <f>M237*Stundenverrechnungssatz!$C$44</f>
        <v>#DIV/0!</v>
      </c>
      <c r="P237" s="83" t="e">
        <f t="shared" si="21"/>
        <v>#DIV/0!</v>
      </c>
      <c r="Q237" s="123" t="e">
        <f t="shared" si="23"/>
        <v>#DIV/0!</v>
      </c>
    </row>
    <row r="238" spans="1:17" ht="15" x14ac:dyDescent="0.25">
      <c r="A238" s="124" t="s">
        <v>362</v>
      </c>
      <c r="B238" s="77">
        <v>1</v>
      </c>
      <c r="C238" s="84" t="s">
        <v>186</v>
      </c>
      <c r="D238" s="87" t="s">
        <v>229</v>
      </c>
      <c r="E238" s="87">
        <v>89.73</v>
      </c>
      <c r="F238" s="80" t="s">
        <v>583</v>
      </c>
      <c r="G238" s="87" t="s">
        <v>101</v>
      </c>
      <c r="H238" s="151">
        <f>VLOOKUP(F238,'Raumgruppen - Leistungen'!$C$2:$F$77,3)</f>
        <v>3</v>
      </c>
      <c r="I238" s="78">
        <v>151</v>
      </c>
      <c r="J238" s="79">
        <f t="shared" si="22"/>
        <v>13549.230000000001</v>
      </c>
      <c r="K238" s="110">
        <f>VLOOKUP(F238,'Raumgruppen - Leistungen'!$C$2:$F$77,4)*$L238</f>
        <v>0</v>
      </c>
      <c r="L238" s="67">
        <v>1</v>
      </c>
      <c r="M238" s="93" t="e">
        <f t="shared" si="24"/>
        <v>#DIV/0!</v>
      </c>
      <c r="N238" s="81" t="e">
        <f t="shared" si="20"/>
        <v>#DIV/0!</v>
      </c>
      <c r="O238" s="82" t="e">
        <f>M238*Stundenverrechnungssatz!$C$44</f>
        <v>#DIV/0!</v>
      </c>
      <c r="P238" s="83" t="e">
        <f t="shared" si="21"/>
        <v>#DIV/0!</v>
      </c>
      <c r="Q238" s="123" t="e">
        <f t="shared" si="23"/>
        <v>#DIV/0!</v>
      </c>
    </row>
    <row r="239" spans="1:17" ht="15" x14ac:dyDescent="0.25">
      <c r="A239" s="124" t="s">
        <v>362</v>
      </c>
      <c r="B239" s="77">
        <v>1</v>
      </c>
      <c r="C239" s="84" t="s">
        <v>188</v>
      </c>
      <c r="D239" s="87" t="s">
        <v>86</v>
      </c>
      <c r="E239" s="87">
        <v>136.07</v>
      </c>
      <c r="F239" s="80" t="s">
        <v>548</v>
      </c>
      <c r="G239" s="87" t="s">
        <v>101</v>
      </c>
      <c r="H239" s="151">
        <f>VLOOKUP(F239,'Raumgruppen - Leistungen'!$C$2:$F$77,3)</f>
        <v>2.5</v>
      </c>
      <c r="I239" s="78">
        <v>125</v>
      </c>
      <c r="J239" s="79">
        <f t="shared" si="22"/>
        <v>17008.75</v>
      </c>
      <c r="K239" s="110">
        <f>VLOOKUP(F239,'Raumgruppen - Leistungen'!$C$2:$F$77,4)*$L239</f>
        <v>0</v>
      </c>
      <c r="L239" s="67">
        <v>1</v>
      </c>
      <c r="M239" s="93" t="e">
        <f t="shared" si="24"/>
        <v>#DIV/0!</v>
      </c>
      <c r="N239" s="81" t="e">
        <f t="shared" si="20"/>
        <v>#DIV/0!</v>
      </c>
      <c r="O239" s="82" t="e">
        <f>M239*Stundenverrechnungssatz!$C$44</f>
        <v>#DIV/0!</v>
      </c>
      <c r="P239" s="83" t="e">
        <f t="shared" si="21"/>
        <v>#DIV/0!</v>
      </c>
      <c r="Q239" s="123" t="e">
        <f t="shared" si="23"/>
        <v>#DIV/0!</v>
      </c>
    </row>
    <row r="240" spans="1:17" ht="15" x14ac:dyDescent="0.25">
      <c r="A240" s="124" t="s">
        <v>362</v>
      </c>
      <c r="B240" s="77">
        <v>1</v>
      </c>
      <c r="C240" s="84" t="s">
        <v>190</v>
      </c>
      <c r="D240" s="87" t="s">
        <v>411</v>
      </c>
      <c r="E240" s="87">
        <v>28.16</v>
      </c>
      <c r="F240" s="80" t="s">
        <v>546</v>
      </c>
      <c r="G240" s="87" t="s">
        <v>93</v>
      </c>
      <c r="H240" s="151">
        <f>VLOOKUP(F240,'Raumgruppen - Leistungen'!$C$2:$F$77,3)</f>
        <v>2.5</v>
      </c>
      <c r="I240" s="78">
        <v>125</v>
      </c>
      <c r="J240" s="79">
        <f t="shared" si="22"/>
        <v>3520</v>
      </c>
      <c r="K240" s="110">
        <f>VLOOKUP(F240,'Raumgruppen - Leistungen'!$C$2:$F$77,4)*$L240</f>
        <v>0</v>
      </c>
      <c r="L240" s="67">
        <v>1</v>
      </c>
      <c r="M240" s="93" t="e">
        <f t="shared" si="24"/>
        <v>#DIV/0!</v>
      </c>
      <c r="N240" s="81" t="e">
        <f t="shared" si="20"/>
        <v>#DIV/0!</v>
      </c>
      <c r="O240" s="82" t="e">
        <f>M240*Stundenverrechnungssatz!$C$44</f>
        <v>#DIV/0!</v>
      </c>
      <c r="P240" s="83" t="e">
        <f t="shared" si="21"/>
        <v>#DIV/0!</v>
      </c>
      <c r="Q240" s="123" t="e">
        <f t="shared" si="23"/>
        <v>#DIV/0!</v>
      </c>
    </row>
    <row r="241" spans="1:17" ht="15" x14ac:dyDescent="0.25">
      <c r="A241" s="124" t="s">
        <v>362</v>
      </c>
      <c r="B241" s="77">
        <v>1</v>
      </c>
      <c r="C241" s="84" t="s">
        <v>192</v>
      </c>
      <c r="D241" s="87" t="s">
        <v>239</v>
      </c>
      <c r="E241" s="87">
        <v>32.39</v>
      </c>
      <c r="F241" s="80" t="s">
        <v>527</v>
      </c>
      <c r="G241" s="87" t="s">
        <v>101</v>
      </c>
      <c r="H241" s="151">
        <f>VLOOKUP(F241,'Raumgruppen - Leistungen'!$C$2:$F$77,3)</f>
        <v>6</v>
      </c>
      <c r="I241" s="108">
        <v>302</v>
      </c>
      <c r="J241" s="79">
        <f t="shared" si="22"/>
        <v>9781.7800000000007</v>
      </c>
      <c r="K241" s="110">
        <f>VLOOKUP(F241,'Raumgruppen - Leistungen'!$C$2:$F$77,4)*$L241</f>
        <v>0</v>
      </c>
      <c r="L241" s="67">
        <v>1</v>
      </c>
      <c r="M241" s="93" t="e">
        <f t="shared" si="24"/>
        <v>#DIV/0!</v>
      </c>
      <c r="N241" s="81" t="e">
        <f t="shared" si="20"/>
        <v>#DIV/0!</v>
      </c>
      <c r="O241" s="82" t="e">
        <f>M241*Stundenverrechnungssatz!$C$44</f>
        <v>#DIV/0!</v>
      </c>
      <c r="P241" s="83" t="e">
        <f t="shared" si="21"/>
        <v>#DIV/0!</v>
      </c>
      <c r="Q241" s="123" t="e">
        <f t="shared" si="23"/>
        <v>#DIV/0!</v>
      </c>
    </row>
    <row r="242" spans="1:17" ht="15" x14ac:dyDescent="0.25">
      <c r="A242" s="124" t="s">
        <v>362</v>
      </c>
      <c r="B242" s="77">
        <v>1</v>
      </c>
      <c r="C242" s="84" t="s">
        <v>193</v>
      </c>
      <c r="D242" s="87" t="s">
        <v>537</v>
      </c>
      <c r="E242" s="87">
        <v>7.09</v>
      </c>
      <c r="F242" s="80" t="s">
        <v>517</v>
      </c>
      <c r="G242" s="87" t="s">
        <v>84</v>
      </c>
      <c r="H242" s="151">
        <f>VLOOKUP(F242,'Raumgruppen - Leistungen'!$C$2:$F$77,3)</f>
        <v>6</v>
      </c>
      <c r="I242" s="108">
        <v>302</v>
      </c>
      <c r="J242" s="79">
        <f t="shared" si="22"/>
        <v>2141.1799999999998</v>
      </c>
      <c r="K242" s="110">
        <f>VLOOKUP(F242,'Raumgruppen - Leistungen'!$C$2:$F$77,4)*$L242</f>
        <v>0</v>
      </c>
      <c r="L242" s="67">
        <v>1</v>
      </c>
      <c r="M242" s="93" t="e">
        <f t="shared" si="24"/>
        <v>#DIV/0!</v>
      </c>
      <c r="N242" s="81" t="e">
        <f t="shared" si="20"/>
        <v>#DIV/0!</v>
      </c>
      <c r="O242" s="82" t="e">
        <f>M242*Stundenverrechnungssatz!$C$44</f>
        <v>#DIV/0!</v>
      </c>
      <c r="P242" s="83" t="e">
        <f t="shared" si="21"/>
        <v>#DIV/0!</v>
      </c>
      <c r="Q242" s="123" t="e">
        <f t="shared" si="23"/>
        <v>#DIV/0!</v>
      </c>
    </row>
    <row r="243" spans="1:17" ht="15" x14ac:dyDescent="0.25">
      <c r="A243" s="124" t="s">
        <v>362</v>
      </c>
      <c r="B243" s="77">
        <v>1</v>
      </c>
      <c r="C243" s="84" t="s">
        <v>194</v>
      </c>
      <c r="D243" s="87" t="s">
        <v>531</v>
      </c>
      <c r="E243" s="87">
        <v>6.06</v>
      </c>
      <c r="F243" s="80" t="s">
        <v>513</v>
      </c>
      <c r="G243" s="87" t="s">
        <v>84</v>
      </c>
      <c r="H243" s="151">
        <f>VLOOKUP(F243,'Raumgruppen - Leistungen'!$C$2:$F$77,3)</f>
        <v>6</v>
      </c>
      <c r="I243" s="108">
        <v>302</v>
      </c>
      <c r="J243" s="79">
        <f t="shared" si="22"/>
        <v>1830.12</v>
      </c>
      <c r="K243" s="110">
        <f>VLOOKUP(F243,'Raumgruppen - Leistungen'!$C$2:$F$77,4)*$L243</f>
        <v>0</v>
      </c>
      <c r="L243" s="67">
        <v>1</v>
      </c>
      <c r="M243" s="93" t="e">
        <f t="shared" si="24"/>
        <v>#DIV/0!</v>
      </c>
      <c r="N243" s="81" t="e">
        <f t="shared" si="20"/>
        <v>#DIV/0!</v>
      </c>
      <c r="O243" s="82" t="e">
        <f>M243*Stundenverrechnungssatz!$C$44</f>
        <v>#DIV/0!</v>
      </c>
      <c r="P243" s="83" t="e">
        <f t="shared" si="21"/>
        <v>#DIV/0!</v>
      </c>
      <c r="Q243" s="123" t="e">
        <f t="shared" si="23"/>
        <v>#DIV/0!</v>
      </c>
    </row>
    <row r="244" spans="1:17" ht="15" x14ac:dyDescent="0.25">
      <c r="A244" s="124" t="s">
        <v>362</v>
      </c>
      <c r="B244" s="77">
        <v>1</v>
      </c>
      <c r="C244" s="84" t="s">
        <v>412</v>
      </c>
      <c r="D244" s="87" t="s">
        <v>110</v>
      </c>
      <c r="E244" s="87">
        <v>6.25</v>
      </c>
      <c r="F244" s="80" t="s">
        <v>513</v>
      </c>
      <c r="G244" s="87" t="s">
        <v>84</v>
      </c>
      <c r="H244" s="151">
        <f>VLOOKUP(F244,'Raumgruppen - Leistungen'!$C$2:$F$77,3)</f>
        <v>6</v>
      </c>
      <c r="I244" s="108">
        <v>302</v>
      </c>
      <c r="J244" s="79">
        <f t="shared" si="22"/>
        <v>1887.5</v>
      </c>
      <c r="K244" s="110">
        <f>VLOOKUP(F244,'Raumgruppen - Leistungen'!$C$2:$F$77,4)*$L244</f>
        <v>0</v>
      </c>
      <c r="L244" s="67">
        <v>1</v>
      </c>
      <c r="M244" s="93" t="e">
        <f t="shared" si="24"/>
        <v>#DIV/0!</v>
      </c>
      <c r="N244" s="81" t="e">
        <f t="shared" si="20"/>
        <v>#DIV/0!</v>
      </c>
      <c r="O244" s="82" t="e">
        <f>M244*Stundenverrechnungssatz!$C$44</f>
        <v>#DIV/0!</v>
      </c>
      <c r="P244" s="83" t="e">
        <f t="shared" si="21"/>
        <v>#DIV/0!</v>
      </c>
      <c r="Q244" s="123" t="e">
        <f t="shared" si="23"/>
        <v>#DIV/0!</v>
      </c>
    </row>
    <row r="245" spans="1:17" ht="15" x14ac:dyDescent="0.25">
      <c r="A245" s="124" t="s">
        <v>362</v>
      </c>
      <c r="B245" s="77">
        <v>1</v>
      </c>
      <c r="C245" s="84" t="s">
        <v>195</v>
      </c>
      <c r="D245" s="87" t="s">
        <v>231</v>
      </c>
      <c r="E245" s="87">
        <v>8.6999999999999993</v>
      </c>
      <c r="F245" s="80" t="s">
        <v>527</v>
      </c>
      <c r="G245" s="87" t="s">
        <v>101</v>
      </c>
      <c r="H245" s="151">
        <f>VLOOKUP(F245,'Raumgruppen - Leistungen'!$C$2:$F$77,3)</f>
        <v>6</v>
      </c>
      <c r="I245" s="108">
        <v>302</v>
      </c>
      <c r="J245" s="79">
        <f t="shared" si="22"/>
        <v>2627.3999999999996</v>
      </c>
      <c r="K245" s="110">
        <f>VLOOKUP(F245,'Raumgruppen - Leistungen'!$C$2:$F$77,4)*$L245</f>
        <v>0</v>
      </c>
      <c r="L245" s="67">
        <v>1</v>
      </c>
      <c r="M245" s="93" t="e">
        <f t="shared" si="24"/>
        <v>#DIV/0!</v>
      </c>
      <c r="N245" s="81" t="e">
        <f t="shared" si="20"/>
        <v>#DIV/0!</v>
      </c>
      <c r="O245" s="82" t="e">
        <f>M245*Stundenverrechnungssatz!$C$44</f>
        <v>#DIV/0!</v>
      </c>
      <c r="P245" s="83" t="e">
        <f t="shared" si="21"/>
        <v>#DIV/0!</v>
      </c>
      <c r="Q245" s="123" t="e">
        <f t="shared" si="23"/>
        <v>#DIV/0!</v>
      </c>
    </row>
    <row r="246" spans="1:17" ht="15" x14ac:dyDescent="0.25">
      <c r="A246" s="124" t="s">
        <v>362</v>
      </c>
      <c r="B246" s="77">
        <v>1</v>
      </c>
      <c r="C246" s="84" t="s">
        <v>195</v>
      </c>
      <c r="D246" s="87" t="s">
        <v>231</v>
      </c>
      <c r="E246" s="87">
        <v>158.09</v>
      </c>
      <c r="F246" s="80" t="s">
        <v>527</v>
      </c>
      <c r="G246" s="87" t="s">
        <v>101</v>
      </c>
      <c r="H246" s="151">
        <f>VLOOKUP(F246,'Raumgruppen - Leistungen'!$C$2:$F$77,3)</f>
        <v>6</v>
      </c>
      <c r="I246" s="108">
        <v>302</v>
      </c>
      <c r="J246" s="79">
        <f t="shared" si="22"/>
        <v>47743.18</v>
      </c>
      <c r="K246" s="110">
        <f>VLOOKUP(F246,'Raumgruppen - Leistungen'!$C$2:$F$77,4)*$L246</f>
        <v>0</v>
      </c>
      <c r="L246" s="67">
        <v>1</v>
      </c>
      <c r="M246" s="93" t="e">
        <f t="shared" si="24"/>
        <v>#DIV/0!</v>
      </c>
      <c r="N246" s="81" t="e">
        <f t="shared" si="20"/>
        <v>#DIV/0!</v>
      </c>
      <c r="O246" s="82" t="e">
        <f>M246*Stundenverrechnungssatz!$C$44</f>
        <v>#DIV/0!</v>
      </c>
      <c r="P246" s="83" t="e">
        <f t="shared" si="21"/>
        <v>#DIV/0!</v>
      </c>
      <c r="Q246" s="123" t="e">
        <f t="shared" si="23"/>
        <v>#DIV/0!</v>
      </c>
    </row>
    <row r="247" spans="1:17" ht="15" x14ac:dyDescent="0.25">
      <c r="A247" s="124" t="s">
        <v>362</v>
      </c>
      <c r="B247" s="77">
        <v>1</v>
      </c>
      <c r="C247" s="84" t="s">
        <v>196</v>
      </c>
      <c r="D247" s="87" t="s">
        <v>538</v>
      </c>
      <c r="E247" s="87">
        <v>33.880000000000003</v>
      </c>
      <c r="F247" s="80" t="s">
        <v>517</v>
      </c>
      <c r="G247" s="87" t="s">
        <v>84</v>
      </c>
      <c r="H247" s="151">
        <f>VLOOKUP(F247,'Raumgruppen - Leistungen'!$C$2:$F$77,3)</f>
        <v>6</v>
      </c>
      <c r="I247" s="108">
        <v>302</v>
      </c>
      <c r="J247" s="79">
        <f t="shared" si="22"/>
        <v>10231.76</v>
      </c>
      <c r="K247" s="110">
        <f>VLOOKUP(F247,'Raumgruppen - Leistungen'!$C$2:$F$77,4)*$L247</f>
        <v>0</v>
      </c>
      <c r="L247" s="67">
        <v>1</v>
      </c>
      <c r="M247" s="93" t="e">
        <f t="shared" si="24"/>
        <v>#DIV/0!</v>
      </c>
      <c r="N247" s="81" t="e">
        <f t="shared" si="20"/>
        <v>#DIV/0!</v>
      </c>
      <c r="O247" s="82" t="e">
        <f>M247*Stundenverrechnungssatz!$C$44</f>
        <v>#DIV/0!</v>
      </c>
      <c r="P247" s="83" t="e">
        <f t="shared" si="21"/>
        <v>#DIV/0!</v>
      </c>
      <c r="Q247" s="123" t="e">
        <f t="shared" si="23"/>
        <v>#DIV/0!</v>
      </c>
    </row>
    <row r="248" spans="1:17" ht="15" x14ac:dyDescent="0.25">
      <c r="A248" s="124" t="s">
        <v>362</v>
      </c>
      <c r="B248" s="77">
        <v>1</v>
      </c>
      <c r="C248" s="84" t="s">
        <v>198</v>
      </c>
      <c r="D248" s="87" t="s">
        <v>231</v>
      </c>
      <c r="E248" s="87">
        <v>150.19</v>
      </c>
      <c r="F248" s="80" t="s">
        <v>527</v>
      </c>
      <c r="G248" s="87" t="s">
        <v>101</v>
      </c>
      <c r="H248" s="151">
        <f>VLOOKUP(F248,'Raumgruppen - Leistungen'!$C$2:$F$77,3)</f>
        <v>6</v>
      </c>
      <c r="I248" s="108">
        <v>302</v>
      </c>
      <c r="J248" s="79">
        <f t="shared" si="22"/>
        <v>45357.38</v>
      </c>
      <c r="K248" s="110">
        <f>VLOOKUP(F248,'Raumgruppen - Leistungen'!$C$2:$F$77,4)*$L248</f>
        <v>0</v>
      </c>
      <c r="L248" s="67">
        <v>1</v>
      </c>
      <c r="M248" s="93" t="e">
        <f t="shared" si="24"/>
        <v>#DIV/0!</v>
      </c>
      <c r="N248" s="81" t="e">
        <f t="shared" si="20"/>
        <v>#DIV/0!</v>
      </c>
      <c r="O248" s="82" t="e">
        <f>M248*Stundenverrechnungssatz!$C$44</f>
        <v>#DIV/0!</v>
      </c>
      <c r="P248" s="83" t="e">
        <f t="shared" si="21"/>
        <v>#DIV/0!</v>
      </c>
      <c r="Q248" s="123" t="e">
        <f t="shared" si="23"/>
        <v>#DIV/0!</v>
      </c>
    </row>
    <row r="249" spans="1:17" ht="15" x14ac:dyDescent="0.25">
      <c r="A249" s="124" t="s">
        <v>362</v>
      </c>
      <c r="B249" s="77">
        <v>1</v>
      </c>
      <c r="C249" s="84" t="s">
        <v>200</v>
      </c>
      <c r="D249" s="87" t="s">
        <v>105</v>
      </c>
      <c r="E249" s="87">
        <v>16.11</v>
      </c>
      <c r="F249" s="80" t="s">
        <v>517</v>
      </c>
      <c r="G249" s="87" t="s">
        <v>84</v>
      </c>
      <c r="H249" s="151">
        <f>VLOOKUP(F249,'Raumgruppen - Leistungen'!$C$2:$F$77,3)</f>
        <v>6</v>
      </c>
      <c r="I249" s="108">
        <v>302</v>
      </c>
      <c r="J249" s="79">
        <f t="shared" si="22"/>
        <v>4865.22</v>
      </c>
      <c r="K249" s="110">
        <f>VLOOKUP(F249,'Raumgruppen - Leistungen'!$C$2:$F$77,4)*$L249</f>
        <v>0</v>
      </c>
      <c r="L249" s="67">
        <v>1</v>
      </c>
      <c r="M249" s="93" t="e">
        <f t="shared" si="24"/>
        <v>#DIV/0!</v>
      </c>
      <c r="N249" s="81" t="e">
        <f t="shared" si="20"/>
        <v>#DIV/0!</v>
      </c>
      <c r="O249" s="82" t="e">
        <f>M249*Stundenverrechnungssatz!$C$44</f>
        <v>#DIV/0!</v>
      </c>
      <c r="P249" s="83" t="e">
        <f t="shared" si="21"/>
        <v>#DIV/0!</v>
      </c>
      <c r="Q249" s="123" t="e">
        <f t="shared" si="23"/>
        <v>#DIV/0!</v>
      </c>
    </row>
    <row r="250" spans="1:17" ht="15" x14ac:dyDescent="0.25">
      <c r="A250" s="124" t="s">
        <v>362</v>
      </c>
      <c r="B250" s="77">
        <v>1</v>
      </c>
      <c r="C250" s="84" t="s">
        <v>201</v>
      </c>
      <c r="D250" s="87" t="s">
        <v>103</v>
      </c>
      <c r="E250" s="87">
        <v>3.04</v>
      </c>
      <c r="F250" s="80" t="s">
        <v>513</v>
      </c>
      <c r="G250" s="87" t="s">
        <v>84</v>
      </c>
      <c r="H250" s="151">
        <f>VLOOKUP(F250,'Raumgruppen - Leistungen'!$C$2:$F$77,3)</f>
        <v>6</v>
      </c>
      <c r="I250" s="108">
        <v>302</v>
      </c>
      <c r="J250" s="79">
        <f t="shared" si="22"/>
        <v>918.08</v>
      </c>
      <c r="K250" s="110">
        <f>VLOOKUP(F250,'Raumgruppen - Leistungen'!$C$2:$F$77,4)*$L250</f>
        <v>0</v>
      </c>
      <c r="L250" s="67">
        <v>1</v>
      </c>
      <c r="M250" s="93" t="e">
        <f t="shared" si="24"/>
        <v>#DIV/0!</v>
      </c>
      <c r="N250" s="81" t="e">
        <f t="shared" si="20"/>
        <v>#DIV/0!</v>
      </c>
      <c r="O250" s="82" t="e">
        <f>M250*Stundenverrechnungssatz!$C$44</f>
        <v>#DIV/0!</v>
      </c>
      <c r="P250" s="83" t="e">
        <f t="shared" si="21"/>
        <v>#DIV/0!</v>
      </c>
      <c r="Q250" s="123" t="e">
        <f t="shared" si="23"/>
        <v>#DIV/0!</v>
      </c>
    </row>
    <row r="251" spans="1:17" ht="15" x14ac:dyDescent="0.25">
      <c r="A251" s="124" t="s">
        <v>362</v>
      </c>
      <c r="B251" s="77">
        <v>1</v>
      </c>
      <c r="C251" s="84" t="s">
        <v>202</v>
      </c>
      <c r="D251" s="87" t="s">
        <v>86</v>
      </c>
      <c r="E251" s="87">
        <v>70.400000000000006</v>
      </c>
      <c r="F251" s="80" t="s">
        <v>548</v>
      </c>
      <c r="G251" s="87" t="s">
        <v>101</v>
      </c>
      <c r="H251" s="151">
        <f>VLOOKUP(F251,'Raumgruppen - Leistungen'!$C$2:$F$77,3)</f>
        <v>2.5</v>
      </c>
      <c r="I251" s="78">
        <v>125</v>
      </c>
      <c r="J251" s="79">
        <f t="shared" si="22"/>
        <v>8800</v>
      </c>
      <c r="K251" s="110">
        <f>VLOOKUP(F251,'Raumgruppen - Leistungen'!$C$2:$F$77,4)*$L251</f>
        <v>0</v>
      </c>
      <c r="L251" s="67">
        <v>1</v>
      </c>
      <c r="M251" s="93" t="e">
        <f t="shared" si="24"/>
        <v>#DIV/0!</v>
      </c>
      <c r="N251" s="81" t="e">
        <f t="shared" si="20"/>
        <v>#DIV/0!</v>
      </c>
      <c r="O251" s="82" t="e">
        <f>M251*Stundenverrechnungssatz!$C$44</f>
        <v>#DIV/0!</v>
      </c>
      <c r="P251" s="83" t="e">
        <f t="shared" si="21"/>
        <v>#DIV/0!</v>
      </c>
      <c r="Q251" s="123" t="e">
        <f t="shared" si="23"/>
        <v>#DIV/0!</v>
      </c>
    </row>
    <row r="252" spans="1:17" ht="15" x14ac:dyDescent="0.25">
      <c r="A252" s="124" t="s">
        <v>362</v>
      </c>
      <c r="B252" s="77">
        <v>1</v>
      </c>
      <c r="C252" s="84" t="s">
        <v>203</v>
      </c>
      <c r="D252" s="87" t="s">
        <v>177</v>
      </c>
      <c r="E252" s="87">
        <v>6.07</v>
      </c>
      <c r="F252" s="80" t="s">
        <v>534</v>
      </c>
      <c r="G252" s="87" t="s">
        <v>101</v>
      </c>
      <c r="H252" s="151">
        <f>VLOOKUP(F252,'Raumgruppen - Leistungen'!$C$2:$F$77,3)</f>
        <v>6</v>
      </c>
      <c r="I252" s="108">
        <v>302</v>
      </c>
      <c r="J252" s="79">
        <f t="shared" si="22"/>
        <v>1833.14</v>
      </c>
      <c r="K252" s="110">
        <f>VLOOKUP(F252,'Raumgruppen - Leistungen'!$C$2:$F$77,4)*$L252</f>
        <v>0</v>
      </c>
      <c r="L252" s="67">
        <v>1</v>
      </c>
      <c r="M252" s="93" t="e">
        <f t="shared" si="24"/>
        <v>#DIV/0!</v>
      </c>
      <c r="N252" s="81" t="e">
        <f t="shared" si="20"/>
        <v>#DIV/0!</v>
      </c>
      <c r="O252" s="82" t="e">
        <f>M252*Stundenverrechnungssatz!$C$44</f>
        <v>#DIV/0!</v>
      </c>
      <c r="P252" s="83" t="e">
        <f t="shared" si="21"/>
        <v>#DIV/0!</v>
      </c>
      <c r="Q252" s="123" t="e">
        <f t="shared" si="23"/>
        <v>#DIV/0!</v>
      </c>
    </row>
    <row r="253" spans="1:17" ht="15" x14ac:dyDescent="0.25">
      <c r="A253" s="124" t="s">
        <v>362</v>
      </c>
      <c r="B253" s="77">
        <v>1</v>
      </c>
      <c r="C253" s="84" t="s">
        <v>204</v>
      </c>
      <c r="D253" s="87" t="s">
        <v>413</v>
      </c>
      <c r="E253" s="87">
        <v>22.5</v>
      </c>
      <c r="F253" s="80" t="s">
        <v>516</v>
      </c>
      <c r="G253" s="87" t="s">
        <v>101</v>
      </c>
      <c r="H253" s="151">
        <f>VLOOKUP(F253,'Raumgruppen - Leistungen'!$C$2:$F$77,3)</f>
        <v>6</v>
      </c>
      <c r="I253" s="108">
        <v>302</v>
      </c>
      <c r="J253" s="79">
        <f t="shared" si="22"/>
        <v>6795</v>
      </c>
      <c r="K253" s="110">
        <f>VLOOKUP(F253,'Raumgruppen - Leistungen'!$C$2:$F$77,4)*$L253</f>
        <v>0</v>
      </c>
      <c r="L253" s="67">
        <v>1</v>
      </c>
      <c r="M253" s="93" t="e">
        <f t="shared" si="24"/>
        <v>#DIV/0!</v>
      </c>
      <c r="N253" s="81" t="e">
        <f t="shared" si="20"/>
        <v>#DIV/0!</v>
      </c>
      <c r="O253" s="82" t="e">
        <f>M253*Stundenverrechnungssatz!$C$44</f>
        <v>#DIV/0!</v>
      </c>
      <c r="P253" s="83" t="e">
        <f t="shared" si="21"/>
        <v>#DIV/0!</v>
      </c>
      <c r="Q253" s="123" t="e">
        <f t="shared" si="23"/>
        <v>#DIV/0!</v>
      </c>
    </row>
    <row r="254" spans="1:17" ht="15" x14ac:dyDescent="0.25">
      <c r="A254" s="124" t="s">
        <v>362</v>
      </c>
      <c r="B254" s="77">
        <v>1</v>
      </c>
      <c r="C254" s="84" t="s">
        <v>206</v>
      </c>
      <c r="D254" s="87" t="s">
        <v>558</v>
      </c>
      <c r="E254" s="87">
        <v>11.27</v>
      </c>
      <c r="F254" s="80" t="s">
        <v>515</v>
      </c>
      <c r="G254" s="87" t="s">
        <v>101</v>
      </c>
      <c r="H254" s="151">
        <f>VLOOKUP(F254,'Raumgruppen - Leistungen'!$C$2:$F$77,3)</f>
        <v>6</v>
      </c>
      <c r="I254" s="108">
        <v>302</v>
      </c>
      <c r="J254" s="79">
        <f t="shared" si="22"/>
        <v>3403.54</v>
      </c>
      <c r="K254" s="110">
        <f>VLOOKUP(F254,'Raumgruppen - Leistungen'!$C$2:$F$77,4)*$L254</f>
        <v>0</v>
      </c>
      <c r="L254" s="67">
        <v>1</v>
      </c>
      <c r="M254" s="93" t="e">
        <f t="shared" si="24"/>
        <v>#DIV/0!</v>
      </c>
      <c r="N254" s="81" t="e">
        <f t="shared" ref="N254:N314" si="25">M254*H254</f>
        <v>#DIV/0!</v>
      </c>
      <c r="O254" s="82" t="e">
        <f>M254*Stundenverrechnungssatz!$C$44</f>
        <v>#DIV/0!</v>
      </c>
      <c r="P254" s="83" t="e">
        <f t="shared" ref="P254:P314" si="26">I254*O254</f>
        <v>#DIV/0!</v>
      </c>
      <c r="Q254" s="123" t="e">
        <f t="shared" si="23"/>
        <v>#DIV/0!</v>
      </c>
    </row>
    <row r="255" spans="1:17" ht="15" x14ac:dyDescent="0.25">
      <c r="A255" s="124" t="s">
        <v>362</v>
      </c>
      <c r="B255" s="77">
        <v>1</v>
      </c>
      <c r="C255" s="84" t="s">
        <v>207</v>
      </c>
      <c r="D255" s="87" t="s">
        <v>558</v>
      </c>
      <c r="E255" s="87">
        <v>11.28</v>
      </c>
      <c r="F255" s="80" t="s">
        <v>515</v>
      </c>
      <c r="G255" s="87" t="s">
        <v>101</v>
      </c>
      <c r="H255" s="151">
        <f>VLOOKUP(F255,'Raumgruppen - Leistungen'!$C$2:$F$77,3)</f>
        <v>6</v>
      </c>
      <c r="I255" s="108">
        <v>302</v>
      </c>
      <c r="J255" s="79">
        <f t="shared" ref="J255:J315" si="27">E255*I255</f>
        <v>3406.56</v>
      </c>
      <c r="K255" s="110">
        <f>VLOOKUP(F255,'Raumgruppen - Leistungen'!$C$2:$F$77,4)*$L255</f>
        <v>0</v>
      </c>
      <c r="L255" s="67">
        <v>1</v>
      </c>
      <c r="M255" s="93" t="e">
        <f t="shared" si="24"/>
        <v>#DIV/0!</v>
      </c>
      <c r="N255" s="81" t="e">
        <f t="shared" si="25"/>
        <v>#DIV/0!</v>
      </c>
      <c r="O255" s="82" t="e">
        <f>M255*Stundenverrechnungssatz!$C$44</f>
        <v>#DIV/0!</v>
      </c>
      <c r="P255" s="83" t="e">
        <f t="shared" si="26"/>
        <v>#DIV/0!</v>
      </c>
      <c r="Q255" s="123" t="e">
        <f t="shared" ref="Q255:Q315" si="28">P255/12</f>
        <v>#DIV/0!</v>
      </c>
    </row>
    <row r="256" spans="1:17" ht="15" x14ac:dyDescent="0.25">
      <c r="A256" s="124" t="s">
        <v>362</v>
      </c>
      <c r="B256" s="77">
        <v>1</v>
      </c>
      <c r="C256" s="84" t="s">
        <v>208</v>
      </c>
      <c r="D256" s="87" t="s">
        <v>558</v>
      </c>
      <c r="E256" s="87">
        <v>12.22</v>
      </c>
      <c r="F256" s="80" t="s">
        <v>515</v>
      </c>
      <c r="G256" s="87" t="s">
        <v>101</v>
      </c>
      <c r="H256" s="151">
        <f>VLOOKUP(F256,'Raumgruppen - Leistungen'!$C$2:$F$77,3)</f>
        <v>6</v>
      </c>
      <c r="I256" s="108">
        <v>302</v>
      </c>
      <c r="J256" s="79">
        <f t="shared" si="27"/>
        <v>3690.44</v>
      </c>
      <c r="K256" s="110">
        <f>VLOOKUP(F256,'Raumgruppen - Leistungen'!$C$2:$F$77,4)*$L256</f>
        <v>0</v>
      </c>
      <c r="L256" s="67">
        <v>1</v>
      </c>
      <c r="M256" s="93" t="e">
        <f t="shared" ref="M256:M316" si="29">E256/K256</f>
        <v>#DIV/0!</v>
      </c>
      <c r="N256" s="81" t="e">
        <f t="shared" si="25"/>
        <v>#DIV/0!</v>
      </c>
      <c r="O256" s="82" t="e">
        <f>M256*Stundenverrechnungssatz!$C$44</f>
        <v>#DIV/0!</v>
      </c>
      <c r="P256" s="83" t="e">
        <f t="shared" si="26"/>
        <v>#DIV/0!</v>
      </c>
      <c r="Q256" s="123" t="e">
        <f t="shared" si="28"/>
        <v>#DIV/0!</v>
      </c>
    </row>
    <row r="257" spans="1:17" ht="15" x14ac:dyDescent="0.25">
      <c r="A257" s="124" t="s">
        <v>362</v>
      </c>
      <c r="B257" s="77">
        <v>1</v>
      </c>
      <c r="C257" s="84" t="s">
        <v>414</v>
      </c>
      <c r="D257" s="87" t="s">
        <v>558</v>
      </c>
      <c r="E257" s="87">
        <v>14.83</v>
      </c>
      <c r="F257" s="80" t="s">
        <v>515</v>
      </c>
      <c r="G257" s="87" t="s">
        <v>101</v>
      </c>
      <c r="H257" s="151">
        <f>VLOOKUP(F257,'Raumgruppen - Leistungen'!$C$2:$F$77,3)</f>
        <v>6</v>
      </c>
      <c r="I257" s="108">
        <v>302</v>
      </c>
      <c r="J257" s="79">
        <f t="shared" si="27"/>
        <v>4478.66</v>
      </c>
      <c r="K257" s="110">
        <f>VLOOKUP(F257,'Raumgruppen - Leistungen'!$C$2:$F$77,4)*$L257</f>
        <v>0</v>
      </c>
      <c r="L257" s="67">
        <v>1</v>
      </c>
      <c r="M257" s="93" t="e">
        <f t="shared" si="29"/>
        <v>#DIV/0!</v>
      </c>
      <c r="N257" s="81" t="e">
        <f t="shared" si="25"/>
        <v>#DIV/0!</v>
      </c>
      <c r="O257" s="82" t="e">
        <f>M257*Stundenverrechnungssatz!$C$44</f>
        <v>#DIV/0!</v>
      </c>
      <c r="P257" s="83" t="e">
        <f t="shared" si="26"/>
        <v>#DIV/0!</v>
      </c>
      <c r="Q257" s="123" t="e">
        <f t="shared" si="28"/>
        <v>#DIV/0!</v>
      </c>
    </row>
    <row r="258" spans="1:17" ht="15" x14ac:dyDescent="0.25">
      <c r="A258" s="124" t="s">
        <v>362</v>
      </c>
      <c r="B258" s="77">
        <v>1</v>
      </c>
      <c r="C258" s="84" t="s">
        <v>209</v>
      </c>
      <c r="D258" s="87" t="s">
        <v>558</v>
      </c>
      <c r="E258" s="87">
        <v>12.08</v>
      </c>
      <c r="F258" s="80" t="s">
        <v>515</v>
      </c>
      <c r="G258" s="87" t="s">
        <v>101</v>
      </c>
      <c r="H258" s="151">
        <f>VLOOKUP(F258,'Raumgruppen - Leistungen'!$C$2:$F$77,3)</f>
        <v>6</v>
      </c>
      <c r="I258" s="108">
        <v>302</v>
      </c>
      <c r="J258" s="79">
        <f t="shared" si="27"/>
        <v>3648.16</v>
      </c>
      <c r="K258" s="110">
        <f>VLOOKUP(F258,'Raumgruppen - Leistungen'!$C$2:$F$77,4)*$L258</f>
        <v>0</v>
      </c>
      <c r="L258" s="67">
        <v>1</v>
      </c>
      <c r="M258" s="93" t="e">
        <f t="shared" si="29"/>
        <v>#DIV/0!</v>
      </c>
      <c r="N258" s="81" t="e">
        <f t="shared" si="25"/>
        <v>#DIV/0!</v>
      </c>
      <c r="O258" s="82" t="e">
        <f>M258*Stundenverrechnungssatz!$C$44</f>
        <v>#DIV/0!</v>
      </c>
      <c r="P258" s="83" t="e">
        <f t="shared" si="26"/>
        <v>#DIV/0!</v>
      </c>
      <c r="Q258" s="123" t="e">
        <f t="shared" si="28"/>
        <v>#DIV/0!</v>
      </c>
    </row>
    <row r="259" spans="1:17" ht="15" x14ac:dyDescent="0.25">
      <c r="A259" s="124" t="s">
        <v>362</v>
      </c>
      <c r="B259" s="77">
        <v>1</v>
      </c>
      <c r="C259" s="84" t="s">
        <v>210</v>
      </c>
      <c r="D259" s="87" t="s">
        <v>558</v>
      </c>
      <c r="E259" s="87">
        <v>11.07</v>
      </c>
      <c r="F259" s="80" t="s">
        <v>515</v>
      </c>
      <c r="G259" s="87" t="s">
        <v>101</v>
      </c>
      <c r="H259" s="151">
        <f>VLOOKUP(F259,'Raumgruppen - Leistungen'!$C$2:$F$77,3)</f>
        <v>6</v>
      </c>
      <c r="I259" s="108">
        <v>302</v>
      </c>
      <c r="J259" s="79">
        <f t="shared" si="27"/>
        <v>3343.14</v>
      </c>
      <c r="K259" s="110">
        <f>VLOOKUP(F259,'Raumgruppen - Leistungen'!$C$2:$F$77,4)*$L259</f>
        <v>0</v>
      </c>
      <c r="L259" s="67">
        <v>1</v>
      </c>
      <c r="M259" s="93" t="e">
        <f t="shared" si="29"/>
        <v>#DIV/0!</v>
      </c>
      <c r="N259" s="81" t="e">
        <f t="shared" si="25"/>
        <v>#DIV/0!</v>
      </c>
      <c r="O259" s="82" t="e">
        <f>M259*Stundenverrechnungssatz!$C$44</f>
        <v>#DIV/0!</v>
      </c>
      <c r="P259" s="83" t="e">
        <f t="shared" si="26"/>
        <v>#DIV/0!</v>
      </c>
      <c r="Q259" s="123" t="e">
        <f t="shared" si="28"/>
        <v>#DIV/0!</v>
      </c>
    </row>
    <row r="260" spans="1:17" ht="15" x14ac:dyDescent="0.25">
      <c r="A260" s="124" t="s">
        <v>362</v>
      </c>
      <c r="B260" s="77">
        <v>1</v>
      </c>
      <c r="C260" s="84" t="s">
        <v>211</v>
      </c>
      <c r="D260" s="87" t="s">
        <v>558</v>
      </c>
      <c r="E260" s="87">
        <v>11.09</v>
      </c>
      <c r="F260" s="80" t="s">
        <v>515</v>
      </c>
      <c r="G260" s="87" t="s">
        <v>101</v>
      </c>
      <c r="H260" s="151">
        <f>VLOOKUP(F260,'Raumgruppen - Leistungen'!$C$2:$F$77,3)</f>
        <v>6</v>
      </c>
      <c r="I260" s="108">
        <v>302</v>
      </c>
      <c r="J260" s="79">
        <f t="shared" si="27"/>
        <v>3349.18</v>
      </c>
      <c r="K260" s="110">
        <f>VLOOKUP(F260,'Raumgruppen - Leistungen'!$C$2:$F$77,4)*$L260</f>
        <v>0</v>
      </c>
      <c r="L260" s="67">
        <v>1</v>
      </c>
      <c r="M260" s="93" t="e">
        <f t="shared" si="29"/>
        <v>#DIV/0!</v>
      </c>
      <c r="N260" s="81" t="e">
        <f t="shared" si="25"/>
        <v>#DIV/0!</v>
      </c>
      <c r="O260" s="82" t="e">
        <f>M260*Stundenverrechnungssatz!$C$44</f>
        <v>#DIV/0!</v>
      </c>
      <c r="P260" s="83" t="e">
        <f t="shared" si="26"/>
        <v>#DIV/0!</v>
      </c>
      <c r="Q260" s="123" t="e">
        <f t="shared" si="28"/>
        <v>#DIV/0!</v>
      </c>
    </row>
    <row r="261" spans="1:17" ht="15" x14ac:dyDescent="0.25">
      <c r="A261" s="124" t="s">
        <v>362</v>
      </c>
      <c r="B261" s="77">
        <v>1</v>
      </c>
      <c r="C261" s="84" t="s">
        <v>213</v>
      </c>
      <c r="D261" s="87" t="s">
        <v>558</v>
      </c>
      <c r="E261" s="87">
        <v>11.06</v>
      </c>
      <c r="F261" s="80" t="s">
        <v>515</v>
      </c>
      <c r="G261" s="87" t="s">
        <v>101</v>
      </c>
      <c r="H261" s="151">
        <f>VLOOKUP(F261,'Raumgruppen - Leistungen'!$C$2:$F$77,3)</f>
        <v>6</v>
      </c>
      <c r="I261" s="108">
        <v>302</v>
      </c>
      <c r="J261" s="79">
        <f t="shared" si="27"/>
        <v>3340.1200000000003</v>
      </c>
      <c r="K261" s="110">
        <f>VLOOKUP(F261,'Raumgruppen - Leistungen'!$C$2:$F$77,4)*$L261</f>
        <v>0</v>
      </c>
      <c r="L261" s="67">
        <v>1</v>
      </c>
      <c r="M261" s="93" t="e">
        <f t="shared" si="29"/>
        <v>#DIV/0!</v>
      </c>
      <c r="N261" s="81" t="e">
        <f t="shared" si="25"/>
        <v>#DIV/0!</v>
      </c>
      <c r="O261" s="82" t="e">
        <f>M261*Stundenverrechnungssatz!$C$44</f>
        <v>#DIV/0!</v>
      </c>
      <c r="P261" s="83" t="e">
        <f t="shared" si="26"/>
        <v>#DIV/0!</v>
      </c>
      <c r="Q261" s="123" t="e">
        <f t="shared" si="28"/>
        <v>#DIV/0!</v>
      </c>
    </row>
    <row r="262" spans="1:17" ht="15" x14ac:dyDescent="0.25">
      <c r="A262" s="124" t="s">
        <v>362</v>
      </c>
      <c r="B262" s="77">
        <v>1</v>
      </c>
      <c r="C262" s="84" t="s">
        <v>215</v>
      </c>
      <c r="D262" s="87" t="s">
        <v>558</v>
      </c>
      <c r="E262" s="87">
        <v>11.45</v>
      </c>
      <c r="F262" s="80" t="s">
        <v>515</v>
      </c>
      <c r="G262" s="87" t="s">
        <v>101</v>
      </c>
      <c r="H262" s="151">
        <f>VLOOKUP(F262,'Raumgruppen - Leistungen'!$C$2:$F$77,3)</f>
        <v>6</v>
      </c>
      <c r="I262" s="108">
        <v>302</v>
      </c>
      <c r="J262" s="79">
        <f t="shared" si="27"/>
        <v>3457.8999999999996</v>
      </c>
      <c r="K262" s="110">
        <f>VLOOKUP(F262,'Raumgruppen - Leistungen'!$C$2:$F$77,4)*$L262</f>
        <v>0</v>
      </c>
      <c r="L262" s="67">
        <v>1</v>
      </c>
      <c r="M262" s="93" t="e">
        <f t="shared" si="29"/>
        <v>#DIV/0!</v>
      </c>
      <c r="N262" s="81" t="e">
        <f t="shared" si="25"/>
        <v>#DIV/0!</v>
      </c>
      <c r="O262" s="82" t="e">
        <f>M262*Stundenverrechnungssatz!$C$44</f>
        <v>#DIV/0!</v>
      </c>
      <c r="P262" s="83" t="e">
        <f t="shared" si="26"/>
        <v>#DIV/0!</v>
      </c>
      <c r="Q262" s="123" t="e">
        <f t="shared" si="28"/>
        <v>#DIV/0!</v>
      </c>
    </row>
    <row r="263" spans="1:17" ht="15" x14ac:dyDescent="0.25">
      <c r="A263" s="124" t="s">
        <v>362</v>
      </c>
      <c r="B263" s="77">
        <v>1</v>
      </c>
      <c r="C263" s="84" t="s">
        <v>217</v>
      </c>
      <c r="D263" s="87" t="s">
        <v>110</v>
      </c>
      <c r="E263" s="87">
        <v>4.8099999999999996</v>
      </c>
      <c r="F263" s="80" t="s">
        <v>513</v>
      </c>
      <c r="G263" s="87" t="s">
        <v>84</v>
      </c>
      <c r="H263" s="151">
        <f>VLOOKUP(F263,'Raumgruppen - Leistungen'!$C$2:$F$77,3)</f>
        <v>6</v>
      </c>
      <c r="I263" s="108">
        <v>302</v>
      </c>
      <c r="J263" s="79">
        <f t="shared" si="27"/>
        <v>1452.62</v>
      </c>
      <c r="K263" s="110">
        <f>VLOOKUP(F263,'Raumgruppen - Leistungen'!$C$2:$F$77,4)*$L263</f>
        <v>0</v>
      </c>
      <c r="L263" s="67">
        <v>1</v>
      </c>
      <c r="M263" s="93" t="e">
        <f t="shared" si="29"/>
        <v>#DIV/0!</v>
      </c>
      <c r="N263" s="81" t="e">
        <f t="shared" si="25"/>
        <v>#DIV/0!</v>
      </c>
      <c r="O263" s="82" t="e">
        <f>M263*Stundenverrechnungssatz!$C$44</f>
        <v>#DIV/0!</v>
      </c>
      <c r="P263" s="83" t="e">
        <f t="shared" si="26"/>
        <v>#DIV/0!</v>
      </c>
      <c r="Q263" s="123" t="e">
        <f t="shared" si="28"/>
        <v>#DIV/0!</v>
      </c>
    </row>
    <row r="264" spans="1:17" ht="15" x14ac:dyDescent="0.25">
      <c r="A264" s="124" t="s">
        <v>362</v>
      </c>
      <c r="B264" s="77">
        <v>1</v>
      </c>
      <c r="C264" s="84" t="s">
        <v>219</v>
      </c>
      <c r="D264" s="87" t="s">
        <v>103</v>
      </c>
      <c r="E264" s="87">
        <v>17.559999999999999</v>
      </c>
      <c r="F264" s="80" t="s">
        <v>513</v>
      </c>
      <c r="G264" s="87" t="s">
        <v>84</v>
      </c>
      <c r="H264" s="151">
        <f>VLOOKUP(F264,'Raumgruppen - Leistungen'!$C$2:$F$77,3)</f>
        <v>6</v>
      </c>
      <c r="I264" s="108">
        <v>302</v>
      </c>
      <c r="J264" s="79">
        <f t="shared" si="27"/>
        <v>5303.12</v>
      </c>
      <c r="K264" s="110">
        <f>VLOOKUP(F264,'Raumgruppen - Leistungen'!$C$2:$F$77,4)*$L264</f>
        <v>0</v>
      </c>
      <c r="L264" s="67">
        <v>1</v>
      </c>
      <c r="M264" s="93" t="e">
        <f t="shared" si="29"/>
        <v>#DIV/0!</v>
      </c>
      <c r="N264" s="81" t="e">
        <f t="shared" si="25"/>
        <v>#DIV/0!</v>
      </c>
      <c r="O264" s="82" t="e">
        <f>M264*Stundenverrechnungssatz!$C$44</f>
        <v>#DIV/0!</v>
      </c>
      <c r="P264" s="83" t="e">
        <f t="shared" si="26"/>
        <v>#DIV/0!</v>
      </c>
      <c r="Q264" s="123" t="e">
        <f t="shared" si="28"/>
        <v>#DIV/0!</v>
      </c>
    </row>
    <row r="265" spans="1:17" ht="15" x14ac:dyDescent="0.25">
      <c r="A265" s="124" t="s">
        <v>362</v>
      </c>
      <c r="B265" s="77">
        <v>1</v>
      </c>
      <c r="C265" s="84" t="s">
        <v>221</v>
      </c>
      <c r="D265" s="87" t="s">
        <v>393</v>
      </c>
      <c r="E265" s="87">
        <v>14.27</v>
      </c>
      <c r="F265" s="80" t="s">
        <v>546</v>
      </c>
      <c r="G265" s="87" t="s">
        <v>93</v>
      </c>
      <c r="H265" s="151">
        <f>VLOOKUP(F265,'Raumgruppen - Leistungen'!$C$2:$F$77,3)</f>
        <v>2.5</v>
      </c>
      <c r="I265" s="78">
        <v>125</v>
      </c>
      <c r="J265" s="79">
        <f t="shared" si="27"/>
        <v>1783.75</v>
      </c>
      <c r="K265" s="110">
        <f>VLOOKUP(F265,'Raumgruppen - Leistungen'!$C$2:$F$77,4)*$L265</f>
        <v>0</v>
      </c>
      <c r="L265" s="67">
        <v>1</v>
      </c>
      <c r="M265" s="93" t="e">
        <f t="shared" si="29"/>
        <v>#DIV/0!</v>
      </c>
      <c r="N265" s="81" t="e">
        <f t="shared" si="25"/>
        <v>#DIV/0!</v>
      </c>
      <c r="O265" s="82" t="e">
        <f>M265*Stundenverrechnungssatz!$C$44</f>
        <v>#DIV/0!</v>
      </c>
      <c r="P265" s="83" t="e">
        <f t="shared" si="26"/>
        <v>#DIV/0!</v>
      </c>
      <c r="Q265" s="123" t="e">
        <f t="shared" si="28"/>
        <v>#DIV/0!</v>
      </c>
    </row>
    <row r="266" spans="1:17" ht="15" x14ac:dyDescent="0.25">
      <c r="A266" s="124" t="s">
        <v>362</v>
      </c>
      <c r="B266" s="77">
        <v>1</v>
      </c>
      <c r="C266" s="84" t="s">
        <v>223</v>
      </c>
      <c r="D266" s="87" t="s">
        <v>415</v>
      </c>
      <c r="E266" s="87">
        <v>10.050000000000001</v>
      </c>
      <c r="F266" s="80" t="s">
        <v>544</v>
      </c>
      <c r="G266" s="87" t="s">
        <v>101</v>
      </c>
      <c r="H266" s="151">
        <f>VLOOKUP(F266,'Raumgruppen - Leistungen'!$C$2:$F$77,3)</f>
        <v>2</v>
      </c>
      <c r="I266" s="78">
        <v>100</v>
      </c>
      <c r="J266" s="79">
        <f t="shared" si="27"/>
        <v>1005.0000000000001</v>
      </c>
      <c r="K266" s="110">
        <f>VLOOKUP(F266,'Raumgruppen - Leistungen'!$C$2:$F$77,4)*$L266</f>
        <v>0</v>
      </c>
      <c r="L266" s="67">
        <v>1</v>
      </c>
      <c r="M266" s="93" t="e">
        <f t="shared" si="29"/>
        <v>#DIV/0!</v>
      </c>
      <c r="N266" s="81" t="e">
        <f t="shared" si="25"/>
        <v>#DIV/0!</v>
      </c>
      <c r="O266" s="82" t="e">
        <f>M266*Stundenverrechnungssatz!$C$44</f>
        <v>#DIV/0!</v>
      </c>
      <c r="P266" s="83" t="e">
        <f t="shared" si="26"/>
        <v>#DIV/0!</v>
      </c>
      <c r="Q266" s="123" t="e">
        <f t="shared" si="28"/>
        <v>#DIV/0!</v>
      </c>
    </row>
    <row r="267" spans="1:17" ht="15" x14ac:dyDescent="0.25">
      <c r="A267" s="124" t="s">
        <v>362</v>
      </c>
      <c r="B267" s="77">
        <v>1</v>
      </c>
      <c r="C267" s="84" t="s">
        <v>225</v>
      </c>
      <c r="D267" s="87" t="s">
        <v>416</v>
      </c>
      <c r="E267" s="87">
        <v>23.35</v>
      </c>
      <c r="F267" s="80" t="s">
        <v>544</v>
      </c>
      <c r="G267" s="87" t="s">
        <v>101</v>
      </c>
      <c r="H267" s="151">
        <f>VLOOKUP(F267,'Raumgruppen - Leistungen'!$C$2:$F$77,3)</f>
        <v>2</v>
      </c>
      <c r="I267" s="78">
        <v>100</v>
      </c>
      <c r="J267" s="79">
        <f t="shared" si="27"/>
        <v>2335</v>
      </c>
      <c r="K267" s="110">
        <f>VLOOKUP(F267,'Raumgruppen - Leistungen'!$C$2:$F$77,4)*$L267</f>
        <v>0</v>
      </c>
      <c r="L267" s="67">
        <v>1</v>
      </c>
      <c r="M267" s="93" t="e">
        <f t="shared" si="29"/>
        <v>#DIV/0!</v>
      </c>
      <c r="N267" s="81" t="e">
        <f t="shared" si="25"/>
        <v>#DIV/0!</v>
      </c>
      <c r="O267" s="82" t="e">
        <f>M267*Stundenverrechnungssatz!$C$44</f>
        <v>#DIV/0!</v>
      </c>
      <c r="P267" s="83" t="e">
        <f t="shared" si="26"/>
        <v>#DIV/0!</v>
      </c>
      <c r="Q267" s="123" t="e">
        <f t="shared" si="28"/>
        <v>#DIV/0!</v>
      </c>
    </row>
    <row r="268" spans="1:17" ht="15" x14ac:dyDescent="0.25">
      <c r="A268" s="124" t="s">
        <v>362</v>
      </c>
      <c r="B268" s="77">
        <v>1</v>
      </c>
      <c r="C268" s="84" t="s">
        <v>227</v>
      </c>
      <c r="D268" s="87" t="s">
        <v>86</v>
      </c>
      <c r="E268" s="87">
        <v>35.83</v>
      </c>
      <c r="F268" s="80" t="s">
        <v>548</v>
      </c>
      <c r="G268" s="87" t="s">
        <v>93</v>
      </c>
      <c r="H268" s="151">
        <f>VLOOKUP(F268,'Raumgruppen - Leistungen'!$C$2:$F$77,3)</f>
        <v>2.5</v>
      </c>
      <c r="I268" s="78">
        <v>125</v>
      </c>
      <c r="J268" s="79">
        <f t="shared" si="27"/>
        <v>4478.75</v>
      </c>
      <c r="K268" s="110">
        <f>VLOOKUP(F268,'Raumgruppen - Leistungen'!$C$2:$F$77,4)*$L268</f>
        <v>0</v>
      </c>
      <c r="L268" s="67">
        <v>1</v>
      </c>
      <c r="M268" s="93" t="e">
        <f t="shared" si="29"/>
        <v>#DIV/0!</v>
      </c>
      <c r="N268" s="81" t="e">
        <f t="shared" si="25"/>
        <v>#DIV/0!</v>
      </c>
      <c r="O268" s="82" t="e">
        <f>M268*Stundenverrechnungssatz!$C$44</f>
        <v>#DIV/0!</v>
      </c>
      <c r="P268" s="83" t="e">
        <f t="shared" si="26"/>
        <v>#DIV/0!</v>
      </c>
      <c r="Q268" s="123" t="e">
        <f t="shared" si="28"/>
        <v>#DIV/0!</v>
      </c>
    </row>
    <row r="269" spans="1:17" ht="15" x14ac:dyDescent="0.25">
      <c r="A269" s="124" t="s">
        <v>362</v>
      </c>
      <c r="B269" s="77">
        <v>1</v>
      </c>
      <c r="C269" s="84" t="s">
        <v>228</v>
      </c>
      <c r="D269" s="87" t="s">
        <v>417</v>
      </c>
      <c r="E269" s="87">
        <v>38.57</v>
      </c>
      <c r="F269" s="80" t="s">
        <v>516</v>
      </c>
      <c r="G269" s="87" t="s">
        <v>101</v>
      </c>
      <c r="H269" s="151">
        <f>VLOOKUP(F269,'Raumgruppen - Leistungen'!$C$2:$F$77,3)</f>
        <v>6</v>
      </c>
      <c r="I269" s="108">
        <v>302</v>
      </c>
      <c r="J269" s="79">
        <f t="shared" si="27"/>
        <v>11648.14</v>
      </c>
      <c r="K269" s="110">
        <f>VLOOKUP(F269,'Raumgruppen - Leistungen'!$C$2:$F$77,4)*$L269</f>
        <v>0</v>
      </c>
      <c r="L269" s="67">
        <v>1</v>
      </c>
      <c r="M269" s="93" t="e">
        <f t="shared" si="29"/>
        <v>#DIV/0!</v>
      </c>
      <c r="N269" s="81" t="e">
        <f t="shared" si="25"/>
        <v>#DIV/0!</v>
      </c>
      <c r="O269" s="82" t="e">
        <f>M269*Stundenverrechnungssatz!$C$44</f>
        <v>#DIV/0!</v>
      </c>
      <c r="P269" s="83" t="e">
        <f t="shared" si="26"/>
        <v>#DIV/0!</v>
      </c>
      <c r="Q269" s="123" t="e">
        <f t="shared" si="28"/>
        <v>#DIV/0!</v>
      </c>
    </row>
    <row r="270" spans="1:17" ht="15" x14ac:dyDescent="0.25">
      <c r="A270" s="124" t="s">
        <v>362</v>
      </c>
      <c r="B270" s="77">
        <v>1</v>
      </c>
      <c r="C270" s="84" t="s">
        <v>418</v>
      </c>
      <c r="D270" s="87" t="s">
        <v>417</v>
      </c>
      <c r="E270" s="87">
        <v>39.04</v>
      </c>
      <c r="F270" s="80" t="s">
        <v>516</v>
      </c>
      <c r="G270" s="87" t="s">
        <v>101</v>
      </c>
      <c r="H270" s="151">
        <f>VLOOKUP(F270,'Raumgruppen - Leistungen'!$C$2:$F$77,3)</f>
        <v>6</v>
      </c>
      <c r="I270" s="108">
        <v>302</v>
      </c>
      <c r="J270" s="79">
        <f t="shared" si="27"/>
        <v>11790.08</v>
      </c>
      <c r="K270" s="110">
        <f>VLOOKUP(F270,'Raumgruppen - Leistungen'!$C$2:$F$77,4)*$L270</f>
        <v>0</v>
      </c>
      <c r="L270" s="67">
        <v>1</v>
      </c>
      <c r="M270" s="93" t="e">
        <f t="shared" si="29"/>
        <v>#DIV/0!</v>
      </c>
      <c r="N270" s="81" t="e">
        <f t="shared" si="25"/>
        <v>#DIV/0!</v>
      </c>
      <c r="O270" s="82" t="e">
        <f>M270*Stundenverrechnungssatz!$C$44</f>
        <v>#DIV/0!</v>
      </c>
      <c r="P270" s="83" t="e">
        <f t="shared" si="26"/>
        <v>#DIV/0!</v>
      </c>
      <c r="Q270" s="123" t="e">
        <f t="shared" si="28"/>
        <v>#DIV/0!</v>
      </c>
    </row>
    <row r="271" spans="1:17" ht="15" x14ac:dyDescent="0.25">
      <c r="A271" s="124" t="s">
        <v>362</v>
      </c>
      <c r="B271" s="77">
        <v>1</v>
      </c>
      <c r="C271" s="84" t="s">
        <v>230</v>
      </c>
      <c r="D271" s="87" t="s">
        <v>557</v>
      </c>
      <c r="E271" s="87">
        <v>14.92</v>
      </c>
      <c r="F271" s="80" t="s">
        <v>515</v>
      </c>
      <c r="G271" s="87" t="s">
        <v>101</v>
      </c>
      <c r="H271" s="151">
        <f>VLOOKUP(F271,'Raumgruppen - Leistungen'!$C$2:$F$77,3)</f>
        <v>6</v>
      </c>
      <c r="I271" s="108">
        <v>302</v>
      </c>
      <c r="J271" s="79">
        <f t="shared" si="27"/>
        <v>4505.84</v>
      </c>
      <c r="K271" s="110">
        <f>VLOOKUP(F271,'Raumgruppen - Leistungen'!$C$2:$F$77,4)*$L271</f>
        <v>0</v>
      </c>
      <c r="L271" s="67">
        <v>1</v>
      </c>
      <c r="M271" s="93" t="e">
        <f t="shared" si="29"/>
        <v>#DIV/0!</v>
      </c>
      <c r="N271" s="81" t="e">
        <f t="shared" si="25"/>
        <v>#DIV/0!</v>
      </c>
      <c r="O271" s="82" t="e">
        <f>M271*Stundenverrechnungssatz!$C$44</f>
        <v>#DIV/0!</v>
      </c>
      <c r="P271" s="83" t="e">
        <f t="shared" si="26"/>
        <v>#DIV/0!</v>
      </c>
      <c r="Q271" s="123" t="e">
        <f t="shared" si="28"/>
        <v>#DIV/0!</v>
      </c>
    </row>
    <row r="272" spans="1:17" ht="15" x14ac:dyDescent="0.25">
      <c r="A272" s="124" t="s">
        <v>362</v>
      </c>
      <c r="B272" s="77">
        <v>1</v>
      </c>
      <c r="C272" s="84" t="s">
        <v>232</v>
      </c>
      <c r="D272" s="87" t="s">
        <v>558</v>
      </c>
      <c r="E272" s="87">
        <v>12.67</v>
      </c>
      <c r="F272" s="80" t="s">
        <v>515</v>
      </c>
      <c r="G272" s="87" t="s">
        <v>101</v>
      </c>
      <c r="H272" s="151">
        <f>VLOOKUP(F272,'Raumgruppen - Leistungen'!$C$2:$F$77,3)</f>
        <v>6</v>
      </c>
      <c r="I272" s="108">
        <v>302</v>
      </c>
      <c r="J272" s="79">
        <f t="shared" si="27"/>
        <v>3826.34</v>
      </c>
      <c r="K272" s="110">
        <f>VLOOKUP(F272,'Raumgruppen - Leistungen'!$C$2:$F$77,4)*$L272</f>
        <v>0</v>
      </c>
      <c r="L272" s="67">
        <v>1</v>
      </c>
      <c r="M272" s="93" t="e">
        <f t="shared" si="29"/>
        <v>#DIV/0!</v>
      </c>
      <c r="N272" s="81" t="e">
        <f t="shared" si="25"/>
        <v>#DIV/0!</v>
      </c>
      <c r="O272" s="82" t="e">
        <f>M272*Stundenverrechnungssatz!$C$44</f>
        <v>#DIV/0!</v>
      </c>
      <c r="P272" s="83" t="e">
        <f t="shared" si="26"/>
        <v>#DIV/0!</v>
      </c>
      <c r="Q272" s="123" t="e">
        <f t="shared" si="28"/>
        <v>#DIV/0!</v>
      </c>
    </row>
    <row r="273" spans="1:17" ht="15" x14ac:dyDescent="0.25">
      <c r="A273" s="124" t="s">
        <v>362</v>
      </c>
      <c r="B273" s="77">
        <v>1</v>
      </c>
      <c r="C273" s="84" t="s">
        <v>234</v>
      </c>
      <c r="D273" s="87" t="s">
        <v>557</v>
      </c>
      <c r="E273" s="87">
        <v>17.91</v>
      </c>
      <c r="F273" s="80" t="s">
        <v>515</v>
      </c>
      <c r="G273" s="87" t="s">
        <v>101</v>
      </c>
      <c r="H273" s="151">
        <f>VLOOKUP(F273,'Raumgruppen - Leistungen'!$C$2:$F$77,3)</f>
        <v>6</v>
      </c>
      <c r="I273" s="108">
        <v>302</v>
      </c>
      <c r="J273" s="79">
        <f t="shared" si="27"/>
        <v>5408.82</v>
      </c>
      <c r="K273" s="110">
        <f>VLOOKUP(F273,'Raumgruppen - Leistungen'!$C$2:$F$77,4)*$L273</f>
        <v>0</v>
      </c>
      <c r="L273" s="67">
        <v>1</v>
      </c>
      <c r="M273" s="93" t="e">
        <f t="shared" si="29"/>
        <v>#DIV/0!</v>
      </c>
      <c r="N273" s="81" t="e">
        <f t="shared" si="25"/>
        <v>#DIV/0!</v>
      </c>
      <c r="O273" s="82" t="e">
        <f>M273*Stundenverrechnungssatz!$C$44</f>
        <v>#DIV/0!</v>
      </c>
      <c r="P273" s="83" t="e">
        <f t="shared" si="26"/>
        <v>#DIV/0!</v>
      </c>
      <c r="Q273" s="123" t="e">
        <f t="shared" si="28"/>
        <v>#DIV/0!</v>
      </c>
    </row>
    <row r="274" spans="1:17" ht="15" x14ac:dyDescent="0.25">
      <c r="A274" s="124" t="s">
        <v>362</v>
      </c>
      <c r="B274" s="77">
        <v>1</v>
      </c>
      <c r="C274" s="84" t="s">
        <v>235</v>
      </c>
      <c r="D274" s="87" t="s">
        <v>557</v>
      </c>
      <c r="E274" s="87">
        <v>15.23</v>
      </c>
      <c r="F274" s="80" t="s">
        <v>515</v>
      </c>
      <c r="G274" s="87" t="s">
        <v>101</v>
      </c>
      <c r="H274" s="151">
        <f>VLOOKUP(F274,'Raumgruppen - Leistungen'!$C$2:$F$77,3)</f>
        <v>6</v>
      </c>
      <c r="I274" s="108">
        <v>302</v>
      </c>
      <c r="J274" s="79">
        <f t="shared" si="27"/>
        <v>4599.46</v>
      </c>
      <c r="K274" s="110">
        <f>VLOOKUP(F274,'Raumgruppen - Leistungen'!$C$2:$F$77,4)*$L274</f>
        <v>0</v>
      </c>
      <c r="L274" s="67">
        <v>1</v>
      </c>
      <c r="M274" s="93" t="e">
        <f t="shared" si="29"/>
        <v>#DIV/0!</v>
      </c>
      <c r="N274" s="81" t="e">
        <f t="shared" si="25"/>
        <v>#DIV/0!</v>
      </c>
      <c r="O274" s="82" t="e">
        <f>M274*Stundenverrechnungssatz!$C$44</f>
        <v>#DIV/0!</v>
      </c>
      <c r="P274" s="83" t="e">
        <f t="shared" si="26"/>
        <v>#DIV/0!</v>
      </c>
      <c r="Q274" s="123" t="e">
        <f t="shared" si="28"/>
        <v>#DIV/0!</v>
      </c>
    </row>
    <row r="275" spans="1:17" ht="15" x14ac:dyDescent="0.25">
      <c r="A275" s="124" t="s">
        <v>362</v>
      </c>
      <c r="B275" s="77">
        <v>1</v>
      </c>
      <c r="C275" s="84" t="s">
        <v>236</v>
      </c>
      <c r="D275" s="87" t="s">
        <v>557</v>
      </c>
      <c r="E275" s="87">
        <v>15.23</v>
      </c>
      <c r="F275" s="80" t="s">
        <v>515</v>
      </c>
      <c r="G275" s="87" t="s">
        <v>101</v>
      </c>
      <c r="H275" s="151">
        <f>VLOOKUP(F275,'Raumgruppen - Leistungen'!$C$2:$F$77,3)</f>
        <v>6</v>
      </c>
      <c r="I275" s="108">
        <v>302</v>
      </c>
      <c r="J275" s="79">
        <f t="shared" si="27"/>
        <v>4599.46</v>
      </c>
      <c r="K275" s="110">
        <f>VLOOKUP(F275,'Raumgruppen - Leistungen'!$C$2:$F$77,4)*$L275</f>
        <v>0</v>
      </c>
      <c r="L275" s="67">
        <v>1</v>
      </c>
      <c r="M275" s="93" t="e">
        <f t="shared" si="29"/>
        <v>#DIV/0!</v>
      </c>
      <c r="N275" s="81" t="e">
        <f t="shared" si="25"/>
        <v>#DIV/0!</v>
      </c>
      <c r="O275" s="82" t="e">
        <f>M275*Stundenverrechnungssatz!$C$44</f>
        <v>#DIV/0!</v>
      </c>
      <c r="P275" s="83" t="e">
        <f t="shared" si="26"/>
        <v>#DIV/0!</v>
      </c>
      <c r="Q275" s="123" t="e">
        <f t="shared" si="28"/>
        <v>#DIV/0!</v>
      </c>
    </row>
    <row r="276" spans="1:17" ht="15" x14ac:dyDescent="0.25">
      <c r="A276" s="124" t="s">
        <v>362</v>
      </c>
      <c r="B276" s="77">
        <v>1</v>
      </c>
      <c r="C276" s="84" t="s">
        <v>238</v>
      </c>
      <c r="D276" s="87" t="s">
        <v>557</v>
      </c>
      <c r="E276" s="87">
        <v>16.41</v>
      </c>
      <c r="F276" s="80" t="s">
        <v>515</v>
      </c>
      <c r="G276" s="87" t="s">
        <v>101</v>
      </c>
      <c r="H276" s="151">
        <f>VLOOKUP(F276,'Raumgruppen - Leistungen'!$C$2:$F$77,3)</f>
        <v>6</v>
      </c>
      <c r="I276" s="108">
        <v>302</v>
      </c>
      <c r="J276" s="79">
        <f t="shared" si="27"/>
        <v>4955.82</v>
      </c>
      <c r="K276" s="110">
        <f>VLOOKUP(F276,'Raumgruppen - Leistungen'!$C$2:$F$77,4)*$L276</f>
        <v>0</v>
      </c>
      <c r="L276" s="67">
        <v>1</v>
      </c>
      <c r="M276" s="93" t="e">
        <f t="shared" si="29"/>
        <v>#DIV/0!</v>
      </c>
      <c r="N276" s="81" t="e">
        <f t="shared" si="25"/>
        <v>#DIV/0!</v>
      </c>
      <c r="O276" s="82" t="e">
        <f>M276*Stundenverrechnungssatz!$C$44</f>
        <v>#DIV/0!</v>
      </c>
      <c r="P276" s="83" t="e">
        <f t="shared" si="26"/>
        <v>#DIV/0!</v>
      </c>
      <c r="Q276" s="123" t="e">
        <f t="shared" si="28"/>
        <v>#DIV/0!</v>
      </c>
    </row>
    <row r="277" spans="1:17" ht="15" x14ac:dyDescent="0.25">
      <c r="A277" s="124" t="s">
        <v>362</v>
      </c>
      <c r="B277" s="77">
        <v>1</v>
      </c>
      <c r="C277" s="84" t="s">
        <v>240</v>
      </c>
      <c r="D277" s="87" t="s">
        <v>558</v>
      </c>
      <c r="E277" s="87">
        <v>10.89</v>
      </c>
      <c r="F277" s="80" t="s">
        <v>515</v>
      </c>
      <c r="G277" s="87" t="s">
        <v>101</v>
      </c>
      <c r="H277" s="151">
        <f>VLOOKUP(F277,'Raumgruppen - Leistungen'!$C$2:$F$77,3)</f>
        <v>6</v>
      </c>
      <c r="I277" s="108">
        <v>302</v>
      </c>
      <c r="J277" s="79">
        <f t="shared" si="27"/>
        <v>3288.78</v>
      </c>
      <c r="K277" s="110">
        <f>VLOOKUP(F277,'Raumgruppen - Leistungen'!$C$2:$F$77,4)*$L277</f>
        <v>0</v>
      </c>
      <c r="L277" s="67">
        <v>1</v>
      </c>
      <c r="M277" s="93" t="e">
        <f t="shared" si="29"/>
        <v>#DIV/0!</v>
      </c>
      <c r="N277" s="81" t="e">
        <f t="shared" si="25"/>
        <v>#DIV/0!</v>
      </c>
      <c r="O277" s="82" t="e">
        <f>M277*Stundenverrechnungssatz!$C$44</f>
        <v>#DIV/0!</v>
      </c>
      <c r="P277" s="83" t="e">
        <f t="shared" si="26"/>
        <v>#DIV/0!</v>
      </c>
      <c r="Q277" s="123" t="e">
        <f t="shared" si="28"/>
        <v>#DIV/0!</v>
      </c>
    </row>
    <row r="278" spans="1:17" ht="15" x14ac:dyDescent="0.25">
      <c r="A278" s="124" t="s">
        <v>362</v>
      </c>
      <c r="B278" s="77">
        <v>1</v>
      </c>
      <c r="C278" s="84" t="s">
        <v>241</v>
      </c>
      <c r="D278" s="87" t="s">
        <v>558</v>
      </c>
      <c r="E278" s="87">
        <v>10.9</v>
      </c>
      <c r="F278" s="80" t="s">
        <v>515</v>
      </c>
      <c r="G278" s="87" t="s">
        <v>101</v>
      </c>
      <c r="H278" s="151">
        <f>VLOOKUP(F278,'Raumgruppen - Leistungen'!$C$2:$F$77,3)</f>
        <v>6</v>
      </c>
      <c r="I278" s="108">
        <v>302</v>
      </c>
      <c r="J278" s="79">
        <f t="shared" si="27"/>
        <v>3291.8</v>
      </c>
      <c r="K278" s="110">
        <f>VLOOKUP(F278,'Raumgruppen - Leistungen'!$C$2:$F$77,4)*$L278</f>
        <v>0</v>
      </c>
      <c r="L278" s="67">
        <v>1</v>
      </c>
      <c r="M278" s="93" t="e">
        <f t="shared" si="29"/>
        <v>#DIV/0!</v>
      </c>
      <c r="N278" s="81" t="e">
        <f t="shared" si="25"/>
        <v>#DIV/0!</v>
      </c>
      <c r="O278" s="82" t="e">
        <f>M278*Stundenverrechnungssatz!$C$44</f>
        <v>#DIV/0!</v>
      </c>
      <c r="P278" s="83" t="e">
        <f t="shared" si="26"/>
        <v>#DIV/0!</v>
      </c>
      <c r="Q278" s="123" t="e">
        <f t="shared" si="28"/>
        <v>#DIV/0!</v>
      </c>
    </row>
    <row r="279" spans="1:17" ht="15" x14ac:dyDescent="0.25">
      <c r="A279" s="124" t="s">
        <v>362</v>
      </c>
      <c r="B279" s="77">
        <v>1</v>
      </c>
      <c r="C279" s="84" t="s">
        <v>242</v>
      </c>
      <c r="D279" s="87" t="s">
        <v>557</v>
      </c>
      <c r="E279" s="87">
        <v>14.68</v>
      </c>
      <c r="F279" s="80" t="s">
        <v>515</v>
      </c>
      <c r="G279" s="87" t="s">
        <v>101</v>
      </c>
      <c r="H279" s="151">
        <f>VLOOKUP(F279,'Raumgruppen - Leistungen'!$C$2:$F$77,3)</f>
        <v>6</v>
      </c>
      <c r="I279" s="108">
        <v>302</v>
      </c>
      <c r="J279" s="79">
        <f t="shared" si="27"/>
        <v>4433.3599999999997</v>
      </c>
      <c r="K279" s="110">
        <f>VLOOKUP(F279,'Raumgruppen - Leistungen'!$C$2:$F$77,4)*$L279</f>
        <v>0</v>
      </c>
      <c r="L279" s="67">
        <v>1</v>
      </c>
      <c r="M279" s="93" t="e">
        <f t="shared" si="29"/>
        <v>#DIV/0!</v>
      </c>
      <c r="N279" s="81" t="e">
        <f t="shared" si="25"/>
        <v>#DIV/0!</v>
      </c>
      <c r="O279" s="82" t="e">
        <f>M279*Stundenverrechnungssatz!$C$44</f>
        <v>#DIV/0!</v>
      </c>
      <c r="P279" s="83" t="e">
        <f t="shared" si="26"/>
        <v>#DIV/0!</v>
      </c>
      <c r="Q279" s="123" t="e">
        <f t="shared" si="28"/>
        <v>#DIV/0!</v>
      </c>
    </row>
    <row r="280" spans="1:17" ht="15" x14ac:dyDescent="0.25">
      <c r="A280" s="124" t="s">
        <v>362</v>
      </c>
      <c r="B280" s="77">
        <v>1</v>
      </c>
      <c r="C280" s="84" t="s">
        <v>243</v>
      </c>
      <c r="D280" s="87" t="s">
        <v>557</v>
      </c>
      <c r="E280" s="87">
        <v>15.24</v>
      </c>
      <c r="F280" s="80" t="s">
        <v>515</v>
      </c>
      <c r="G280" s="87" t="s">
        <v>101</v>
      </c>
      <c r="H280" s="151">
        <f>VLOOKUP(F280,'Raumgruppen - Leistungen'!$C$2:$F$77,3)</f>
        <v>6</v>
      </c>
      <c r="I280" s="108">
        <v>302</v>
      </c>
      <c r="J280" s="79">
        <f t="shared" si="27"/>
        <v>4602.4800000000005</v>
      </c>
      <c r="K280" s="110">
        <f>VLOOKUP(F280,'Raumgruppen - Leistungen'!$C$2:$F$77,4)*$L280</f>
        <v>0</v>
      </c>
      <c r="L280" s="67">
        <v>1</v>
      </c>
      <c r="M280" s="93" t="e">
        <f t="shared" si="29"/>
        <v>#DIV/0!</v>
      </c>
      <c r="N280" s="81" t="e">
        <f t="shared" si="25"/>
        <v>#DIV/0!</v>
      </c>
      <c r="O280" s="82" t="e">
        <f>M280*Stundenverrechnungssatz!$C$44</f>
        <v>#DIV/0!</v>
      </c>
      <c r="P280" s="83" t="e">
        <f t="shared" si="26"/>
        <v>#DIV/0!</v>
      </c>
      <c r="Q280" s="123" t="e">
        <f t="shared" si="28"/>
        <v>#DIV/0!</v>
      </c>
    </row>
    <row r="281" spans="1:17" ht="15" x14ac:dyDescent="0.25">
      <c r="A281" s="124" t="s">
        <v>362</v>
      </c>
      <c r="B281" s="77">
        <v>1</v>
      </c>
      <c r="C281" s="84" t="s">
        <v>244</v>
      </c>
      <c r="D281" s="87" t="s">
        <v>557</v>
      </c>
      <c r="E281" s="87">
        <v>15.24</v>
      </c>
      <c r="F281" s="80" t="s">
        <v>515</v>
      </c>
      <c r="G281" s="87" t="s">
        <v>101</v>
      </c>
      <c r="H281" s="151">
        <f>VLOOKUP(F281,'Raumgruppen - Leistungen'!$C$2:$F$77,3)</f>
        <v>6</v>
      </c>
      <c r="I281" s="108">
        <v>302</v>
      </c>
      <c r="J281" s="79">
        <f t="shared" si="27"/>
        <v>4602.4800000000005</v>
      </c>
      <c r="K281" s="110">
        <f>VLOOKUP(F281,'Raumgruppen - Leistungen'!$C$2:$F$77,4)*$L281</f>
        <v>0</v>
      </c>
      <c r="L281" s="67">
        <v>1</v>
      </c>
      <c r="M281" s="93" t="e">
        <f t="shared" si="29"/>
        <v>#DIV/0!</v>
      </c>
      <c r="N281" s="81" t="e">
        <f t="shared" si="25"/>
        <v>#DIV/0!</v>
      </c>
      <c r="O281" s="82" t="e">
        <f>M281*Stundenverrechnungssatz!$C$44</f>
        <v>#DIV/0!</v>
      </c>
      <c r="P281" s="83" t="e">
        <f t="shared" si="26"/>
        <v>#DIV/0!</v>
      </c>
      <c r="Q281" s="123" t="e">
        <f t="shared" si="28"/>
        <v>#DIV/0!</v>
      </c>
    </row>
    <row r="282" spans="1:17" ht="15" x14ac:dyDescent="0.25">
      <c r="A282" s="124" t="s">
        <v>362</v>
      </c>
      <c r="B282" s="77">
        <v>1</v>
      </c>
      <c r="C282" s="84" t="s">
        <v>419</v>
      </c>
      <c r="D282" s="87" t="s">
        <v>557</v>
      </c>
      <c r="E282" s="87">
        <v>15.44</v>
      </c>
      <c r="F282" s="80" t="s">
        <v>515</v>
      </c>
      <c r="G282" s="87" t="s">
        <v>101</v>
      </c>
      <c r="H282" s="151">
        <f>VLOOKUP(F282,'Raumgruppen - Leistungen'!$C$2:$F$77,3)</f>
        <v>6</v>
      </c>
      <c r="I282" s="108">
        <v>302</v>
      </c>
      <c r="J282" s="79">
        <f t="shared" si="27"/>
        <v>4662.88</v>
      </c>
      <c r="K282" s="110">
        <f>VLOOKUP(F282,'Raumgruppen - Leistungen'!$C$2:$F$77,4)*$L282</f>
        <v>0</v>
      </c>
      <c r="L282" s="67">
        <v>1</v>
      </c>
      <c r="M282" s="93" t="e">
        <f t="shared" si="29"/>
        <v>#DIV/0!</v>
      </c>
      <c r="N282" s="81" t="e">
        <f t="shared" si="25"/>
        <v>#DIV/0!</v>
      </c>
      <c r="O282" s="82" t="e">
        <f>M282*Stundenverrechnungssatz!$C$44</f>
        <v>#DIV/0!</v>
      </c>
      <c r="P282" s="83" t="e">
        <f t="shared" si="26"/>
        <v>#DIV/0!</v>
      </c>
      <c r="Q282" s="123" t="e">
        <f t="shared" si="28"/>
        <v>#DIV/0!</v>
      </c>
    </row>
    <row r="283" spans="1:17" ht="15" x14ac:dyDescent="0.25">
      <c r="A283" s="124" t="s">
        <v>362</v>
      </c>
      <c r="B283" s="77">
        <v>1</v>
      </c>
      <c r="C283" s="84" t="s">
        <v>246</v>
      </c>
      <c r="D283" s="87" t="s">
        <v>420</v>
      </c>
      <c r="E283" s="87">
        <v>13.87</v>
      </c>
      <c r="F283" s="80" t="s">
        <v>90</v>
      </c>
      <c r="G283" s="87" t="s">
        <v>101</v>
      </c>
      <c r="H283" s="151">
        <f>VLOOKUP(F283,'Raumgruppen - Leistungen'!$C$2:$F$77,3)</f>
        <v>3</v>
      </c>
      <c r="I283" s="78">
        <v>151</v>
      </c>
      <c r="J283" s="79">
        <f t="shared" si="27"/>
        <v>2094.37</v>
      </c>
      <c r="K283" s="110">
        <f>VLOOKUP(F283,'Raumgruppen - Leistungen'!$C$2:$F$77,4)*$L283</f>
        <v>0</v>
      </c>
      <c r="L283" s="67">
        <v>1</v>
      </c>
      <c r="M283" s="93" t="e">
        <f t="shared" si="29"/>
        <v>#DIV/0!</v>
      </c>
      <c r="N283" s="81" t="e">
        <f t="shared" si="25"/>
        <v>#DIV/0!</v>
      </c>
      <c r="O283" s="82" t="e">
        <f>M283*Stundenverrechnungssatz!$C$44</f>
        <v>#DIV/0!</v>
      </c>
      <c r="P283" s="83" t="e">
        <f t="shared" si="26"/>
        <v>#DIV/0!</v>
      </c>
      <c r="Q283" s="123" t="e">
        <f t="shared" si="28"/>
        <v>#DIV/0!</v>
      </c>
    </row>
    <row r="284" spans="1:17" ht="15" x14ac:dyDescent="0.25">
      <c r="A284" s="124" t="s">
        <v>362</v>
      </c>
      <c r="B284" s="77">
        <v>1</v>
      </c>
      <c r="C284" s="84" t="s">
        <v>248</v>
      </c>
      <c r="D284" s="87" t="s">
        <v>421</v>
      </c>
      <c r="E284" s="87">
        <v>19.920000000000002</v>
      </c>
      <c r="F284" s="80" t="s">
        <v>90</v>
      </c>
      <c r="G284" s="87" t="s">
        <v>101</v>
      </c>
      <c r="H284" s="151">
        <f>VLOOKUP(F284,'Raumgruppen - Leistungen'!$C$2:$F$77,3)</f>
        <v>3</v>
      </c>
      <c r="I284" s="78">
        <v>151</v>
      </c>
      <c r="J284" s="79">
        <f t="shared" si="27"/>
        <v>3007.92</v>
      </c>
      <c r="K284" s="110">
        <f>VLOOKUP(F284,'Raumgruppen - Leistungen'!$C$2:$F$77,4)*$L284</f>
        <v>0</v>
      </c>
      <c r="L284" s="67">
        <v>1</v>
      </c>
      <c r="M284" s="93" t="e">
        <f t="shared" si="29"/>
        <v>#DIV/0!</v>
      </c>
      <c r="N284" s="81" t="e">
        <f t="shared" si="25"/>
        <v>#DIV/0!</v>
      </c>
      <c r="O284" s="82" t="e">
        <f>M284*Stundenverrechnungssatz!$C$44</f>
        <v>#DIV/0!</v>
      </c>
      <c r="P284" s="83" t="e">
        <f t="shared" si="26"/>
        <v>#DIV/0!</v>
      </c>
      <c r="Q284" s="123" t="e">
        <f t="shared" si="28"/>
        <v>#DIV/0!</v>
      </c>
    </row>
    <row r="285" spans="1:17" ht="15" x14ac:dyDescent="0.25">
      <c r="A285" s="124" t="s">
        <v>362</v>
      </c>
      <c r="B285" s="77">
        <v>1</v>
      </c>
      <c r="C285" s="84" t="s">
        <v>250</v>
      </c>
      <c r="D285" s="87" t="s">
        <v>86</v>
      </c>
      <c r="E285" s="87">
        <v>69</v>
      </c>
      <c r="F285" s="80" t="s">
        <v>548</v>
      </c>
      <c r="G285" s="87" t="s">
        <v>101</v>
      </c>
      <c r="H285" s="151">
        <f>VLOOKUP(F285,'Raumgruppen - Leistungen'!$C$2:$F$77,3)</f>
        <v>2.5</v>
      </c>
      <c r="I285" s="78">
        <v>125</v>
      </c>
      <c r="J285" s="79">
        <f t="shared" si="27"/>
        <v>8625</v>
      </c>
      <c r="K285" s="110">
        <f>VLOOKUP(F285,'Raumgruppen - Leistungen'!$C$2:$F$77,4)*$L285</f>
        <v>0</v>
      </c>
      <c r="L285" s="67">
        <v>1</v>
      </c>
      <c r="M285" s="93" t="e">
        <f t="shared" si="29"/>
        <v>#DIV/0!</v>
      </c>
      <c r="N285" s="81" t="e">
        <f t="shared" si="25"/>
        <v>#DIV/0!</v>
      </c>
      <c r="O285" s="82" t="e">
        <f>M285*Stundenverrechnungssatz!$C$44</f>
        <v>#DIV/0!</v>
      </c>
      <c r="P285" s="83" t="e">
        <f t="shared" si="26"/>
        <v>#DIV/0!</v>
      </c>
      <c r="Q285" s="123" t="e">
        <f t="shared" si="28"/>
        <v>#DIV/0!</v>
      </c>
    </row>
    <row r="286" spans="1:17" ht="15" x14ac:dyDescent="0.25">
      <c r="A286" s="124" t="s">
        <v>362</v>
      </c>
      <c r="B286" s="77">
        <v>1</v>
      </c>
      <c r="C286" s="84" t="s">
        <v>422</v>
      </c>
      <c r="D286" s="87" t="s">
        <v>423</v>
      </c>
      <c r="E286" s="87">
        <v>4.13</v>
      </c>
      <c r="F286" s="80" t="s">
        <v>90</v>
      </c>
      <c r="G286" s="87" t="s">
        <v>101</v>
      </c>
      <c r="H286" s="151">
        <f>VLOOKUP(F286,'Raumgruppen - Leistungen'!$C$2:$F$77,3)</f>
        <v>3</v>
      </c>
      <c r="I286" s="78">
        <v>151</v>
      </c>
      <c r="J286" s="79">
        <f t="shared" si="27"/>
        <v>623.63</v>
      </c>
      <c r="K286" s="110">
        <f>VLOOKUP(F286,'Raumgruppen - Leistungen'!$C$2:$F$77,4)*$L286</f>
        <v>0</v>
      </c>
      <c r="L286" s="67">
        <v>1</v>
      </c>
      <c r="M286" s="93" t="e">
        <f t="shared" si="29"/>
        <v>#DIV/0!</v>
      </c>
      <c r="N286" s="81" t="e">
        <f t="shared" si="25"/>
        <v>#DIV/0!</v>
      </c>
      <c r="O286" s="82" t="e">
        <f>M286*Stundenverrechnungssatz!$C$44</f>
        <v>#DIV/0!</v>
      </c>
      <c r="P286" s="83" t="e">
        <f t="shared" si="26"/>
        <v>#DIV/0!</v>
      </c>
      <c r="Q286" s="123" t="e">
        <f t="shared" si="28"/>
        <v>#DIV/0!</v>
      </c>
    </row>
    <row r="287" spans="1:17" ht="15" x14ac:dyDescent="0.25">
      <c r="A287" s="124" t="s">
        <v>362</v>
      </c>
      <c r="B287" s="77">
        <v>1</v>
      </c>
      <c r="C287" s="84" t="s">
        <v>255</v>
      </c>
      <c r="D287" s="87" t="s">
        <v>86</v>
      </c>
      <c r="E287" s="87">
        <v>13.91</v>
      </c>
      <c r="F287" s="80" t="s">
        <v>548</v>
      </c>
      <c r="G287" s="87" t="s">
        <v>101</v>
      </c>
      <c r="H287" s="151">
        <f>VLOOKUP(F287,'Raumgruppen - Leistungen'!$C$2:$F$77,3)</f>
        <v>2.5</v>
      </c>
      <c r="I287" s="78">
        <v>125</v>
      </c>
      <c r="J287" s="79">
        <f t="shared" si="27"/>
        <v>1738.75</v>
      </c>
      <c r="K287" s="110">
        <f>VLOOKUP(F287,'Raumgruppen - Leistungen'!$C$2:$F$77,4)*$L287</f>
        <v>0</v>
      </c>
      <c r="L287" s="67">
        <v>1</v>
      </c>
      <c r="M287" s="93" t="e">
        <f t="shared" si="29"/>
        <v>#DIV/0!</v>
      </c>
      <c r="N287" s="81" t="e">
        <f t="shared" si="25"/>
        <v>#DIV/0!</v>
      </c>
      <c r="O287" s="82" t="e">
        <f>M287*Stundenverrechnungssatz!$C$44</f>
        <v>#DIV/0!</v>
      </c>
      <c r="P287" s="83" t="e">
        <f t="shared" si="26"/>
        <v>#DIV/0!</v>
      </c>
      <c r="Q287" s="123" t="e">
        <f t="shared" si="28"/>
        <v>#DIV/0!</v>
      </c>
    </row>
    <row r="288" spans="1:17" ht="15" x14ac:dyDescent="0.25">
      <c r="A288" s="124" t="s">
        <v>362</v>
      </c>
      <c r="B288" s="77">
        <v>1</v>
      </c>
      <c r="C288" s="84" t="s">
        <v>253</v>
      </c>
      <c r="D288" s="87" t="s">
        <v>424</v>
      </c>
      <c r="E288" s="87">
        <v>47.46</v>
      </c>
      <c r="F288" s="80" t="s">
        <v>362</v>
      </c>
      <c r="G288" s="87" t="s">
        <v>93</v>
      </c>
      <c r="H288" s="151">
        <f>VLOOKUP(F288,'Raumgruppen - Leistungen'!$C$2:$F$77,3)</f>
        <v>3</v>
      </c>
      <c r="I288" s="78">
        <v>151</v>
      </c>
      <c r="J288" s="79">
        <f t="shared" si="27"/>
        <v>7166.46</v>
      </c>
      <c r="K288" s="110">
        <f>VLOOKUP(F288,'Raumgruppen - Leistungen'!$C$2:$F$77,4)*$L288</f>
        <v>0</v>
      </c>
      <c r="L288" s="67">
        <v>1</v>
      </c>
      <c r="M288" s="93" t="e">
        <f t="shared" si="29"/>
        <v>#DIV/0!</v>
      </c>
      <c r="N288" s="81" t="e">
        <f t="shared" si="25"/>
        <v>#DIV/0!</v>
      </c>
      <c r="O288" s="82" t="e">
        <f>M288*Stundenverrechnungssatz!$C$44</f>
        <v>#DIV/0!</v>
      </c>
      <c r="P288" s="83" t="e">
        <f t="shared" si="26"/>
        <v>#DIV/0!</v>
      </c>
      <c r="Q288" s="123" t="e">
        <f t="shared" si="28"/>
        <v>#DIV/0!</v>
      </c>
    </row>
    <row r="289" spans="1:17" ht="15" x14ac:dyDescent="0.25">
      <c r="A289" s="122" t="s">
        <v>425</v>
      </c>
      <c r="B289" s="76">
        <v>0</v>
      </c>
      <c r="C289" s="76"/>
      <c r="D289" s="87" t="s">
        <v>94</v>
      </c>
      <c r="E289" s="152">
        <v>4</v>
      </c>
      <c r="F289" s="152" t="s">
        <v>562</v>
      </c>
      <c r="G289" s="87" t="s">
        <v>84</v>
      </c>
      <c r="H289" s="151">
        <f>VLOOKUP(F289,'Raumgruppen - Leistungen'!$C$2:$F$77,3)</f>
        <v>6</v>
      </c>
      <c r="I289" s="108">
        <v>302</v>
      </c>
      <c r="J289" s="79">
        <f t="shared" si="27"/>
        <v>1208</v>
      </c>
      <c r="K289" s="110">
        <f>VLOOKUP(F289,'Raumgruppen - Leistungen'!$C$2:$F$77,4)*$L289</f>
        <v>0</v>
      </c>
      <c r="L289" s="67">
        <v>1</v>
      </c>
      <c r="M289" s="93" t="e">
        <f>E289/K289</f>
        <v>#DIV/0!</v>
      </c>
      <c r="N289" s="81" t="e">
        <f t="shared" si="25"/>
        <v>#DIV/0!</v>
      </c>
      <c r="O289" s="82" t="e">
        <f>M289*Stundenverrechnungssatz!$C$44</f>
        <v>#DIV/0!</v>
      </c>
      <c r="P289" s="83" t="e">
        <f t="shared" si="26"/>
        <v>#DIV/0!</v>
      </c>
      <c r="Q289" s="123" t="e">
        <f t="shared" si="28"/>
        <v>#DIV/0!</v>
      </c>
    </row>
    <row r="290" spans="1:17" ht="15" x14ac:dyDescent="0.25">
      <c r="A290" s="124" t="s">
        <v>425</v>
      </c>
      <c r="B290" s="77">
        <v>0</v>
      </c>
      <c r="C290" s="84" t="s">
        <v>363</v>
      </c>
      <c r="D290" s="87" t="s">
        <v>86</v>
      </c>
      <c r="E290" s="87">
        <v>41.68</v>
      </c>
      <c r="F290" s="80" t="s">
        <v>425</v>
      </c>
      <c r="G290" s="152" t="s">
        <v>98</v>
      </c>
      <c r="H290" s="151">
        <f>VLOOKUP(F290,'Raumgruppen - Leistungen'!$C$2:$F$77,3)</f>
        <v>6</v>
      </c>
      <c r="I290" s="108">
        <v>302</v>
      </c>
      <c r="J290" s="79">
        <f t="shared" si="27"/>
        <v>12587.36</v>
      </c>
      <c r="K290" s="110">
        <f>VLOOKUP(F290,'Raumgruppen - Leistungen'!$C$2:$F$77,4)*$L290</f>
        <v>0</v>
      </c>
      <c r="L290" s="67">
        <v>1</v>
      </c>
      <c r="M290" s="93" t="e">
        <f t="shared" si="29"/>
        <v>#DIV/0!</v>
      </c>
      <c r="N290" s="81" t="e">
        <f t="shared" si="25"/>
        <v>#DIV/0!</v>
      </c>
      <c r="O290" s="82" t="e">
        <f>M290*Stundenverrechnungssatz!$C$44</f>
        <v>#DIV/0!</v>
      </c>
      <c r="P290" s="83" t="e">
        <f t="shared" si="26"/>
        <v>#DIV/0!</v>
      </c>
      <c r="Q290" s="123" t="e">
        <f t="shared" si="28"/>
        <v>#DIV/0!</v>
      </c>
    </row>
    <row r="291" spans="1:17" ht="15" x14ac:dyDescent="0.25">
      <c r="A291" s="124" t="s">
        <v>425</v>
      </c>
      <c r="B291" s="77">
        <v>0</v>
      </c>
      <c r="C291" s="84" t="s">
        <v>338</v>
      </c>
      <c r="D291" s="87" t="s">
        <v>426</v>
      </c>
      <c r="E291" s="87">
        <v>15.88</v>
      </c>
      <c r="F291" s="80" t="s">
        <v>592</v>
      </c>
      <c r="G291" s="152" t="s">
        <v>98</v>
      </c>
      <c r="H291" s="151">
        <f>VLOOKUP(F291,'Raumgruppen - Leistungen'!$C$2:$F$77,3)</f>
        <v>6</v>
      </c>
      <c r="I291" s="108">
        <v>302</v>
      </c>
      <c r="J291" s="79">
        <f t="shared" si="27"/>
        <v>4795.76</v>
      </c>
      <c r="K291" s="110">
        <f>VLOOKUP(F291,'Raumgruppen - Leistungen'!$C$2:$F$77,4)*$L291</f>
        <v>0</v>
      </c>
      <c r="L291" s="67">
        <v>1</v>
      </c>
      <c r="M291" s="93" t="e">
        <f t="shared" si="29"/>
        <v>#DIV/0!</v>
      </c>
      <c r="N291" s="81" t="e">
        <f t="shared" si="25"/>
        <v>#DIV/0!</v>
      </c>
      <c r="O291" s="82" t="e">
        <f>M291*Stundenverrechnungssatz!$C$44</f>
        <v>#DIV/0!</v>
      </c>
      <c r="P291" s="83" t="e">
        <f t="shared" si="26"/>
        <v>#DIV/0!</v>
      </c>
      <c r="Q291" s="123" t="e">
        <f t="shared" si="28"/>
        <v>#DIV/0!</v>
      </c>
    </row>
    <row r="292" spans="1:17" ht="15" x14ac:dyDescent="0.25">
      <c r="A292" s="124" t="s">
        <v>425</v>
      </c>
      <c r="B292" s="77">
        <v>0</v>
      </c>
      <c r="C292" s="84" t="s">
        <v>339</v>
      </c>
      <c r="D292" s="87" t="s">
        <v>427</v>
      </c>
      <c r="E292" s="87">
        <v>16.829999999999998</v>
      </c>
      <c r="F292" s="80" t="s">
        <v>527</v>
      </c>
      <c r="G292" s="152" t="s">
        <v>98</v>
      </c>
      <c r="H292" s="151">
        <f>VLOOKUP(F292,'Raumgruppen - Leistungen'!$C$2:$F$77,3)</f>
        <v>6</v>
      </c>
      <c r="I292" s="108">
        <v>302</v>
      </c>
      <c r="J292" s="79">
        <f t="shared" si="27"/>
        <v>5082.66</v>
      </c>
      <c r="K292" s="110">
        <f>VLOOKUP(F292,'Raumgruppen - Leistungen'!$C$2:$F$77,4)*$L292</f>
        <v>0</v>
      </c>
      <c r="L292" s="67">
        <v>1</v>
      </c>
      <c r="M292" s="93" t="e">
        <f t="shared" si="29"/>
        <v>#DIV/0!</v>
      </c>
      <c r="N292" s="81" t="e">
        <f t="shared" si="25"/>
        <v>#DIV/0!</v>
      </c>
      <c r="O292" s="82" t="e">
        <f>M292*Stundenverrechnungssatz!$C$44</f>
        <v>#DIV/0!</v>
      </c>
      <c r="P292" s="83" t="e">
        <f t="shared" si="26"/>
        <v>#DIV/0!</v>
      </c>
      <c r="Q292" s="123" t="e">
        <f t="shared" si="28"/>
        <v>#DIV/0!</v>
      </c>
    </row>
    <row r="293" spans="1:17" ht="15" x14ac:dyDescent="0.25">
      <c r="A293" s="124" t="s">
        <v>425</v>
      </c>
      <c r="B293" s="77">
        <v>0</v>
      </c>
      <c r="C293" s="84" t="s">
        <v>428</v>
      </c>
      <c r="D293" s="87" t="s">
        <v>429</v>
      </c>
      <c r="E293" s="87">
        <v>5.3</v>
      </c>
      <c r="F293" s="80" t="s">
        <v>90</v>
      </c>
      <c r="G293" s="152" t="s">
        <v>98</v>
      </c>
      <c r="H293" s="151">
        <f>VLOOKUP(F293,'Raumgruppen - Leistungen'!$C$2:$F$77,3)</f>
        <v>3</v>
      </c>
      <c r="I293" s="78">
        <v>151</v>
      </c>
      <c r="J293" s="79">
        <f t="shared" si="27"/>
        <v>800.3</v>
      </c>
      <c r="K293" s="110">
        <f>VLOOKUP(F293,'Raumgruppen - Leistungen'!$C$2:$F$77,4)*$L293</f>
        <v>0</v>
      </c>
      <c r="L293" s="67">
        <v>1</v>
      </c>
      <c r="M293" s="93" t="e">
        <f t="shared" si="29"/>
        <v>#DIV/0!</v>
      </c>
      <c r="N293" s="81" t="e">
        <f t="shared" si="25"/>
        <v>#DIV/0!</v>
      </c>
      <c r="O293" s="82" t="e">
        <f>M293*Stundenverrechnungssatz!$C$44</f>
        <v>#DIV/0!</v>
      </c>
      <c r="P293" s="83" t="e">
        <f t="shared" si="26"/>
        <v>#DIV/0!</v>
      </c>
      <c r="Q293" s="123" t="e">
        <f t="shared" si="28"/>
        <v>#DIV/0!</v>
      </c>
    </row>
    <row r="294" spans="1:17" ht="15" x14ac:dyDescent="0.25">
      <c r="A294" s="124" t="s">
        <v>425</v>
      </c>
      <c r="B294" s="77">
        <v>0</v>
      </c>
      <c r="C294" s="84" t="s">
        <v>341</v>
      </c>
      <c r="D294" s="87" t="s">
        <v>430</v>
      </c>
      <c r="E294" s="87">
        <v>15.51</v>
      </c>
      <c r="F294" s="80" t="s">
        <v>527</v>
      </c>
      <c r="G294" s="152" t="s">
        <v>98</v>
      </c>
      <c r="H294" s="151">
        <f>VLOOKUP(F294,'Raumgruppen - Leistungen'!$C$2:$F$77,3)</f>
        <v>6</v>
      </c>
      <c r="I294" s="108">
        <v>302</v>
      </c>
      <c r="J294" s="79">
        <f t="shared" si="27"/>
        <v>4684.0199999999995</v>
      </c>
      <c r="K294" s="110">
        <f>VLOOKUP(F294,'Raumgruppen - Leistungen'!$C$2:$F$77,4)*$L294</f>
        <v>0</v>
      </c>
      <c r="L294" s="67">
        <v>1</v>
      </c>
      <c r="M294" s="93" t="e">
        <f t="shared" si="29"/>
        <v>#DIV/0!</v>
      </c>
      <c r="N294" s="81" t="e">
        <f t="shared" si="25"/>
        <v>#DIV/0!</v>
      </c>
      <c r="O294" s="82" t="e">
        <f>M294*Stundenverrechnungssatz!$C$44</f>
        <v>#DIV/0!</v>
      </c>
      <c r="P294" s="83" t="e">
        <f t="shared" si="26"/>
        <v>#DIV/0!</v>
      </c>
      <c r="Q294" s="123" t="e">
        <f t="shared" si="28"/>
        <v>#DIV/0!</v>
      </c>
    </row>
    <row r="295" spans="1:17" ht="15" x14ac:dyDescent="0.25">
      <c r="A295" s="124" t="s">
        <v>425</v>
      </c>
      <c r="B295" s="77">
        <v>0</v>
      </c>
      <c r="C295" s="84" t="s">
        <v>344</v>
      </c>
      <c r="D295" s="87" t="s">
        <v>431</v>
      </c>
      <c r="E295" s="87">
        <v>5.38</v>
      </c>
      <c r="F295" s="80" t="s">
        <v>513</v>
      </c>
      <c r="G295" s="87" t="s">
        <v>84</v>
      </c>
      <c r="H295" s="151">
        <f>VLOOKUP(F295,'Raumgruppen - Leistungen'!$C$2:$F$77,3)</f>
        <v>6</v>
      </c>
      <c r="I295" s="108">
        <v>302</v>
      </c>
      <c r="J295" s="79">
        <f t="shared" si="27"/>
        <v>1624.76</v>
      </c>
      <c r="K295" s="110">
        <f>VLOOKUP(F295,'Raumgruppen - Leistungen'!$C$2:$F$77,4)*$L295</f>
        <v>0</v>
      </c>
      <c r="L295" s="67">
        <v>1</v>
      </c>
      <c r="M295" s="93" t="e">
        <f t="shared" si="29"/>
        <v>#DIV/0!</v>
      </c>
      <c r="N295" s="81" t="e">
        <f t="shared" si="25"/>
        <v>#DIV/0!</v>
      </c>
      <c r="O295" s="82" t="e">
        <f>M295*Stundenverrechnungssatz!$C$44</f>
        <v>#DIV/0!</v>
      </c>
      <c r="P295" s="83" t="e">
        <f t="shared" si="26"/>
        <v>#DIV/0!</v>
      </c>
      <c r="Q295" s="123" t="e">
        <f t="shared" si="28"/>
        <v>#DIV/0!</v>
      </c>
    </row>
    <row r="296" spans="1:17" ht="15" x14ac:dyDescent="0.25">
      <c r="A296" s="124" t="s">
        <v>425</v>
      </c>
      <c r="B296" s="77">
        <v>0</v>
      </c>
      <c r="C296" s="84" t="s">
        <v>343</v>
      </c>
      <c r="D296" s="87" t="s">
        <v>432</v>
      </c>
      <c r="E296" s="87">
        <v>18.34</v>
      </c>
      <c r="F296" s="80" t="s">
        <v>587</v>
      </c>
      <c r="G296" s="87" t="s">
        <v>101</v>
      </c>
      <c r="H296" s="151">
        <f>VLOOKUP(F296,'Raumgruppen - Leistungen'!$C$2:$F$77,3)</f>
        <v>5</v>
      </c>
      <c r="I296" s="78">
        <v>250</v>
      </c>
      <c r="J296" s="79">
        <f t="shared" si="27"/>
        <v>4585</v>
      </c>
      <c r="K296" s="110">
        <f>VLOOKUP(F296,'Raumgruppen - Leistungen'!$C$2:$F$77,4)*$L296</f>
        <v>0</v>
      </c>
      <c r="L296" s="67">
        <v>1</v>
      </c>
      <c r="M296" s="93" t="e">
        <f t="shared" si="29"/>
        <v>#DIV/0!</v>
      </c>
      <c r="N296" s="81" t="e">
        <f t="shared" si="25"/>
        <v>#DIV/0!</v>
      </c>
      <c r="O296" s="82" t="e">
        <f>M296*Stundenverrechnungssatz!$C$44</f>
        <v>#DIV/0!</v>
      </c>
      <c r="P296" s="83" t="e">
        <f t="shared" si="26"/>
        <v>#DIV/0!</v>
      </c>
      <c r="Q296" s="123" t="e">
        <f t="shared" si="28"/>
        <v>#DIV/0!</v>
      </c>
    </row>
    <row r="297" spans="1:17" ht="15" x14ac:dyDescent="0.25">
      <c r="A297" s="124" t="s">
        <v>425</v>
      </c>
      <c r="B297" s="77">
        <v>0</v>
      </c>
      <c r="C297" s="84" t="s">
        <v>345</v>
      </c>
      <c r="D297" s="87" t="s">
        <v>433</v>
      </c>
      <c r="E297" s="87">
        <v>22.56</v>
      </c>
      <c r="F297" s="80" t="s">
        <v>576</v>
      </c>
      <c r="G297" s="152" t="s">
        <v>98</v>
      </c>
      <c r="H297" s="151">
        <f>VLOOKUP(F297,'Raumgruppen - Leistungen'!$C$2:$F$77,3)</f>
        <v>0.25</v>
      </c>
      <c r="I297" s="78">
        <v>12</v>
      </c>
      <c r="J297" s="79">
        <f t="shared" si="27"/>
        <v>270.71999999999997</v>
      </c>
      <c r="K297" s="110">
        <f>VLOOKUP(F297,'Raumgruppen - Leistungen'!$C$2:$F$77,4)*$L297</f>
        <v>0</v>
      </c>
      <c r="L297" s="67">
        <v>1</v>
      </c>
      <c r="M297" s="93" t="e">
        <f t="shared" si="29"/>
        <v>#DIV/0!</v>
      </c>
      <c r="N297" s="81" t="e">
        <f t="shared" si="25"/>
        <v>#DIV/0!</v>
      </c>
      <c r="O297" s="82" t="e">
        <f>M297*Stundenverrechnungssatz!$C$44</f>
        <v>#DIV/0!</v>
      </c>
      <c r="P297" s="83" t="e">
        <f t="shared" si="26"/>
        <v>#DIV/0!</v>
      </c>
      <c r="Q297" s="123" t="e">
        <f t="shared" si="28"/>
        <v>#DIV/0!</v>
      </c>
    </row>
    <row r="298" spans="1:17" ht="15" x14ac:dyDescent="0.25">
      <c r="A298" s="124" t="s">
        <v>425</v>
      </c>
      <c r="B298" s="77">
        <v>0</v>
      </c>
      <c r="C298" s="84" t="s">
        <v>434</v>
      </c>
      <c r="D298" s="87" t="s">
        <v>435</v>
      </c>
      <c r="E298" s="87">
        <v>12.31</v>
      </c>
      <c r="F298" s="80" t="s">
        <v>137</v>
      </c>
      <c r="G298" s="152" t="s">
        <v>98</v>
      </c>
      <c r="H298" s="151">
        <f>VLOOKUP(F298,'Raumgruppen - Leistungen'!$C$2:$F$77,3)</f>
        <v>1</v>
      </c>
      <c r="I298" s="78">
        <v>52</v>
      </c>
      <c r="J298" s="79">
        <f t="shared" si="27"/>
        <v>640.12</v>
      </c>
      <c r="K298" s="110">
        <f>VLOOKUP(F298,'Raumgruppen - Leistungen'!$C$2:$F$77,4)*$L298</f>
        <v>0</v>
      </c>
      <c r="L298" s="67">
        <v>1</v>
      </c>
      <c r="M298" s="93" t="e">
        <f t="shared" si="29"/>
        <v>#DIV/0!</v>
      </c>
      <c r="N298" s="81" t="e">
        <f t="shared" si="25"/>
        <v>#DIV/0!</v>
      </c>
      <c r="O298" s="82" t="e">
        <f>M298*Stundenverrechnungssatz!$C$44</f>
        <v>#DIV/0!</v>
      </c>
      <c r="P298" s="83" t="e">
        <f t="shared" si="26"/>
        <v>#DIV/0!</v>
      </c>
      <c r="Q298" s="123" t="e">
        <f t="shared" si="28"/>
        <v>#DIV/0!</v>
      </c>
    </row>
    <row r="299" spans="1:17" ht="15" x14ac:dyDescent="0.25">
      <c r="A299" s="124" t="s">
        <v>425</v>
      </c>
      <c r="B299" s="77">
        <v>0</v>
      </c>
      <c r="C299" s="84" t="s">
        <v>111</v>
      </c>
      <c r="D299" s="87" t="s">
        <v>435</v>
      </c>
      <c r="E299" s="87">
        <v>12.69</v>
      </c>
      <c r="F299" s="80" t="s">
        <v>137</v>
      </c>
      <c r="G299" s="152" t="s">
        <v>98</v>
      </c>
      <c r="H299" s="151">
        <f>VLOOKUP(F299,'Raumgruppen - Leistungen'!$C$2:$F$77,3)</f>
        <v>1</v>
      </c>
      <c r="I299" s="78">
        <v>52</v>
      </c>
      <c r="J299" s="79">
        <f t="shared" si="27"/>
        <v>659.88</v>
      </c>
      <c r="K299" s="110">
        <f>VLOOKUP(F299,'Raumgruppen - Leistungen'!$C$2:$F$77,4)*$L299</f>
        <v>0</v>
      </c>
      <c r="L299" s="67">
        <v>1</v>
      </c>
      <c r="M299" s="93" t="e">
        <f t="shared" si="29"/>
        <v>#DIV/0!</v>
      </c>
      <c r="N299" s="81" t="e">
        <f t="shared" si="25"/>
        <v>#DIV/0!</v>
      </c>
      <c r="O299" s="82" t="e">
        <f>M299*Stundenverrechnungssatz!$C$44</f>
        <v>#DIV/0!</v>
      </c>
      <c r="P299" s="83" t="e">
        <f t="shared" si="26"/>
        <v>#DIV/0!</v>
      </c>
      <c r="Q299" s="123" t="e">
        <f t="shared" si="28"/>
        <v>#DIV/0!</v>
      </c>
    </row>
    <row r="300" spans="1:17" ht="26.25" x14ac:dyDescent="0.25">
      <c r="A300" s="124" t="s">
        <v>425</v>
      </c>
      <c r="B300" s="77">
        <v>0</v>
      </c>
      <c r="C300" s="84" t="s">
        <v>374</v>
      </c>
      <c r="D300" s="87" t="s">
        <v>436</v>
      </c>
      <c r="E300" s="87">
        <v>21.53</v>
      </c>
      <c r="F300" s="80" t="s">
        <v>592</v>
      </c>
      <c r="G300" s="152" t="s">
        <v>98</v>
      </c>
      <c r="H300" s="151">
        <f>VLOOKUP(F300,'Raumgruppen - Leistungen'!$C$2:$F$77,3)</f>
        <v>6</v>
      </c>
      <c r="I300" s="108">
        <v>302</v>
      </c>
      <c r="J300" s="79">
        <f t="shared" si="27"/>
        <v>6502.06</v>
      </c>
      <c r="K300" s="110">
        <f>VLOOKUP(F300,'Raumgruppen - Leistungen'!$C$2:$F$77,4)*$L300</f>
        <v>0</v>
      </c>
      <c r="L300" s="67">
        <v>1</v>
      </c>
      <c r="M300" s="93" t="e">
        <f t="shared" si="29"/>
        <v>#DIV/0!</v>
      </c>
      <c r="N300" s="81" t="e">
        <f t="shared" si="25"/>
        <v>#DIV/0!</v>
      </c>
      <c r="O300" s="82" t="e">
        <f>M300*Stundenverrechnungssatz!$C$44</f>
        <v>#DIV/0!</v>
      </c>
      <c r="P300" s="83" t="e">
        <f t="shared" si="26"/>
        <v>#DIV/0!</v>
      </c>
      <c r="Q300" s="123" t="e">
        <f t="shared" si="28"/>
        <v>#DIV/0!</v>
      </c>
    </row>
    <row r="301" spans="1:17" ht="15" x14ac:dyDescent="0.25">
      <c r="A301" s="124" t="s">
        <v>425</v>
      </c>
      <c r="B301" s="77">
        <v>0</v>
      </c>
      <c r="C301" s="84" t="s">
        <v>117</v>
      </c>
      <c r="D301" s="87" t="s">
        <v>437</v>
      </c>
      <c r="E301" s="87">
        <v>12.34</v>
      </c>
      <c r="F301" s="80" t="s">
        <v>592</v>
      </c>
      <c r="G301" s="152" t="s">
        <v>98</v>
      </c>
      <c r="H301" s="151">
        <f>VLOOKUP(F301,'Raumgruppen - Leistungen'!$C$2:$F$77,3)</f>
        <v>6</v>
      </c>
      <c r="I301" s="108">
        <v>302</v>
      </c>
      <c r="J301" s="79">
        <f t="shared" si="27"/>
        <v>3726.68</v>
      </c>
      <c r="K301" s="110">
        <f>VLOOKUP(F301,'Raumgruppen - Leistungen'!$C$2:$F$77,4)*$L301</f>
        <v>0</v>
      </c>
      <c r="L301" s="67">
        <v>1</v>
      </c>
      <c r="M301" s="93" t="e">
        <f t="shared" si="29"/>
        <v>#DIV/0!</v>
      </c>
      <c r="N301" s="81" t="e">
        <f t="shared" si="25"/>
        <v>#DIV/0!</v>
      </c>
      <c r="O301" s="82" t="e">
        <f>M301*Stundenverrechnungssatz!$C$44</f>
        <v>#DIV/0!</v>
      </c>
      <c r="P301" s="83" t="e">
        <f t="shared" si="26"/>
        <v>#DIV/0!</v>
      </c>
      <c r="Q301" s="123" t="e">
        <f t="shared" si="28"/>
        <v>#DIV/0!</v>
      </c>
    </row>
    <row r="302" spans="1:17" ht="15" x14ac:dyDescent="0.25">
      <c r="A302" s="124" t="s">
        <v>425</v>
      </c>
      <c r="B302" s="77">
        <v>0</v>
      </c>
      <c r="C302" s="84" t="s">
        <v>372</v>
      </c>
      <c r="D302" s="87" t="s">
        <v>166</v>
      </c>
      <c r="E302" s="87">
        <v>13.17</v>
      </c>
      <c r="F302" s="80" t="s">
        <v>137</v>
      </c>
      <c r="G302" s="152" t="s">
        <v>98</v>
      </c>
      <c r="H302" s="151">
        <f>VLOOKUP(F302,'Raumgruppen - Leistungen'!$C$2:$F$77,3)</f>
        <v>1</v>
      </c>
      <c r="I302" s="78">
        <v>52</v>
      </c>
      <c r="J302" s="79">
        <f t="shared" si="27"/>
        <v>684.84</v>
      </c>
      <c r="K302" s="110">
        <f>VLOOKUP(F302,'Raumgruppen - Leistungen'!$C$2:$F$77,4)*$L302</f>
        <v>0</v>
      </c>
      <c r="L302" s="67">
        <v>1</v>
      </c>
      <c r="M302" s="93" t="e">
        <f t="shared" si="29"/>
        <v>#DIV/0!</v>
      </c>
      <c r="N302" s="81" t="e">
        <f t="shared" si="25"/>
        <v>#DIV/0!</v>
      </c>
      <c r="O302" s="82" t="e">
        <f>M302*Stundenverrechnungssatz!$C$44</f>
        <v>#DIV/0!</v>
      </c>
      <c r="P302" s="83" t="e">
        <f t="shared" si="26"/>
        <v>#DIV/0!</v>
      </c>
      <c r="Q302" s="123" t="e">
        <f t="shared" si="28"/>
        <v>#DIV/0!</v>
      </c>
    </row>
    <row r="303" spans="1:17" ht="15" x14ac:dyDescent="0.25">
      <c r="A303" s="124" t="s">
        <v>425</v>
      </c>
      <c r="B303" s="77">
        <v>0</v>
      </c>
      <c r="C303" s="84" t="s">
        <v>438</v>
      </c>
      <c r="D303" s="87" t="s">
        <v>439</v>
      </c>
      <c r="E303" s="87">
        <v>8.5</v>
      </c>
      <c r="F303" s="80" t="s">
        <v>527</v>
      </c>
      <c r="G303" s="87" t="s">
        <v>84</v>
      </c>
      <c r="H303" s="151">
        <f>VLOOKUP(F303,'Raumgruppen - Leistungen'!$C$2:$F$77,3)</f>
        <v>6</v>
      </c>
      <c r="I303" s="108">
        <v>302</v>
      </c>
      <c r="J303" s="79">
        <f t="shared" si="27"/>
        <v>2567</v>
      </c>
      <c r="K303" s="110">
        <f>VLOOKUP(F303,'Raumgruppen - Leistungen'!$C$2:$F$77,4)*$L303</f>
        <v>0</v>
      </c>
      <c r="L303" s="67">
        <v>1</v>
      </c>
      <c r="M303" s="93" t="e">
        <f t="shared" si="29"/>
        <v>#DIV/0!</v>
      </c>
      <c r="N303" s="81" t="e">
        <f t="shared" si="25"/>
        <v>#DIV/0!</v>
      </c>
      <c r="O303" s="82" t="e">
        <f>M303*Stundenverrechnungssatz!$C$44</f>
        <v>#DIV/0!</v>
      </c>
      <c r="P303" s="83" t="e">
        <f t="shared" si="26"/>
        <v>#DIV/0!</v>
      </c>
      <c r="Q303" s="123" t="e">
        <f t="shared" si="28"/>
        <v>#DIV/0!</v>
      </c>
    </row>
    <row r="304" spans="1:17" ht="15" x14ac:dyDescent="0.25">
      <c r="A304" s="124" t="s">
        <v>425</v>
      </c>
      <c r="B304" s="77">
        <v>0</v>
      </c>
      <c r="C304" s="84" t="s">
        <v>134</v>
      </c>
      <c r="D304" s="87" t="s">
        <v>440</v>
      </c>
      <c r="E304" s="87">
        <v>8.52</v>
      </c>
      <c r="F304" s="80" t="s">
        <v>527</v>
      </c>
      <c r="G304" s="87" t="s">
        <v>84</v>
      </c>
      <c r="H304" s="151">
        <f>VLOOKUP(F304,'Raumgruppen - Leistungen'!$C$2:$F$77,3)</f>
        <v>6</v>
      </c>
      <c r="I304" s="108">
        <v>302</v>
      </c>
      <c r="J304" s="79">
        <f t="shared" si="27"/>
        <v>2573.04</v>
      </c>
      <c r="K304" s="110">
        <f>VLOOKUP(F304,'Raumgruppen - Leistungen'!$C$2:$F$77,4)*$L304</f>
        <v>0</v>
      </c>
      <c r="L304" s="67">
        <v>1</v>
      </c>
      <c r="M304" s="93" t="e">
        <f t="shared" si="29"/>
        <v>#DIV/0!</v>
      </c>
      <c r="N304" s="81" t="e">
        <f t="shared" si="25"/>
        <v>#DIV/0!</v>
      </c>
      <c r="O304" s="82" t="e">
        <f>M304*Stundenverrechnungssatz!$C$44</f>
        <v>#DIV/0!</v>
      </c>
      <c r="P304" s="83" t="e">
        <f t="shared" si="26"/>
        <v>#DIV/0!</v>
      </c>
      <c r="Q304" s="123" t="e">
        <f t="shared" si="28"/>
        <v>#DIV/0!</v>
      </c>
    </row>
    <row r="305" spans="1:17" ht="15" x14ac:dyDescent="0.25">
      <c r="A305" s="124" t="s">
        <v>425</v>
      </c>
      <c r="B305" s="77">
        <v>0</v>
      </c>
      <c r="C305" s="84" t="s">
        <v>381</v>
      </c>
      <c r="D305" s="87" t="s">
        <v>441</v>
      </c>
      <c r="E305" s="87">
        <v>6.8</v>
      </c>
      <c r="F305" s="80" t="s">
        <v>527</v>
      </c>
      <c r="G305" s="87" t="s">
        <v>84</v>
      </c>
      <c r="H305" s="151">
        <f>VLOOKUP(F305,'Raumgruppen - Leistungen'!$C$2:$F$77,3)</f>
        <v>6</v>
      </c>
      <c r="I305" s="108">
        <v>302</v>
      </c>
      <c r="J305" s="79">
        <f t="shared" si="27"/>
        <v>2053.6</v>
      </c>
      <c r="K305" s="110">
        <f>VLOOKUP(F305,'Raumgruppen - Leistungen'!$C$2:$F$77,4)*$L305</f>
        <v>0</v>
      </c>
      <c r="L305" s="67">
        <v>1</v>
      </c>
      <c r="M305" s="93" t="e">
        <f t="shared" si="29"/>
        <v>#DIV/0!</v>
      </c>
      <c r="N305" s="81" t="e">
        <f t="shared" si="25"/>
        <v>#DIV/0!</v>
      </c>
      <c r="O305" s="82" t="e">
        <f>M305*Stundenverrechnungssatz!$C$44</f>
        <v>#DIV/0!</v>
      </c>
      <c r="P305" s="83" t="e">
        <f t="shared" si="26"/>
        <v>#DIV/0!</v>
      </c>
      <c r="Q305" s="123" t="e">
        <f t="shared" si="28"/>
        <v>#DIV/0!</v>
      </c>
    </row>
    <row r="306" spans="1:17" ht="15" x14ac:dyDescent="0.25">
      <c r="A306" s="124" t="s">
        <v>425</v>
      </c>
      <c r="B306" s="77">
        <v>0</v>
      </c>
      <c r="C306" s="84" t="s">
        <v>442</v>
      </c>
      <c r="D306" s="87" t="s">
        <v>443</v>
      </c>
      <c r="E306" s="87">
        <v>6.8</v>
      </c>
      <c r="F306" s="80" t="s">
        <v>527</v>
      </c>
      <c r="G306" s="87" t="s">
        <v>84</v>
      </c>
      <c r="H306" s="151">
        <f>VLOOKUP(F306,'Raumgruppen - Leistungen'!$C$2:$F$77,3)</f>
        <v>6</v>
      </c>
      <c r="I306" s="108">
        <v>302</v>
      </c>
      <c r="J306" s="79">
        <f t="shared" si="27"/>
        <v>2053.6</v>
      </c>
      <c r="K306" s="110">
        <f>VLOOKUP(F306,'Raumgruppen - Leistungen'!$C$2:$F$77,4)*$L306</f>
        <v>0</v>
      </c>
      <c r="L306" s="67">
        <v>1</v>
      </c>
      <c r="M306" s="93" t="e">
        <f t="shared" si="29"/>
        <v>#DIV/0!</v>
      </c>
      <c r="N306" s="81" t="e">
        <f t="shared" si="25"/>
        <v>#DIV/0!</v>
      </c>
      <c r="O306" s="82" t="e">
        <f>M306*Stundenverrechnungssatz!$C$44</f>
        <v>#DIV/0!</v>
      </c>
      <c r="P306" s="83" t="e">
        <f t="shared" si="26"/>
        <v>#DIV/0!</v>
      </c>
      <c r="Q306" s="123" t="e">
        <f t="shared" si="28"/>
        <v>#DIV/0!</v>
      </c>
    </row>
    <row r="307" spans="1:17" ht="15" x14ac:dyDescent="0.25">
      <c r="A307" s="124" t="s">
        <v>425</v>
      </c>
      <c r="B307" s="77">
        <v>0</v>
      </c>
      <c r="C307" s="84" t="s">
        <v>444</v>
      </c>
      <c r="D307" s="87" t="s">
        <v>445</v>
      </c>
      <c r="E307" s="87">
        <v>25.63</v>
      </c>
      <c r="F307" s="80" t="s">
        <v>592</v>
      </c>
      <c r="G307" s="87" t="s">
        <v>84</v>
      </c>
      <c r="H307" s="151">
        <f>VLOOKUP(F307,'Raumgruppen - Leistungen'!$C$2:$F$77,3)</f>
        <v>6</v>
      </c>
      <c r="I307" s="108">
        <v>302</v>
      </c>
      <c r="J307" s="79">
        <f t="shared" si="27"/>
        <v>7740.2599999999993</v>
      </c>
      <c r="K307" s="110">
        <f>VLOOKUP(F307,'Raumgruppen - Leistungen'!$C$2:$F$77,4)*$L307</f>
        <v>0</v>
      </c>
      <c r="L307" s="67">
        <v>1</v>
      </c>
      <c r="M307" s="93" t="e">
        <f t="shared" si="29"/>
        <v>#DIV/0!</v>
      </c>
      <c r="N307" s="81" t="e">
        <f t="shared" si="25"/>
        <v>#DIV/0!</v>
      </c>
      <c r="O307" s="82" t="e">
        <f>M307*Stundenverrechnungssatz!$C$44</f>
        <v>#DIV/0!</v>
      </c>
      <c r="P307" s="83" t="e">
        <f t="shared" si="26"/>
        <v>#DIV/0!</v>
      </c>
      <c r="Q307" s="123" t="e">
        <f t="shared" si="28"/>
        <v>#DIV/0!</v>
      </c>
    </row>
    <row r="308" spans="1:17" ht="15" x14ac:dyDescent="0.25">
      <c r="A308" s="124" t="s">
        <v>425</v>
      </c>
      <c r="B308" s="77">
        <v>0</v>
      </c>
      <c r="C308" s="84" t="s">
        <v>385</v>
      </c>
      <c r="D308" s="87" t="s">
        <v>446</v>
      </c>
      <c r="E308" s="87">
        <v>2.76</v>
      </c>
      <c r="F308" s="80" t="s">
        <v>513</v>
      </c>
      <c r="G308" s="87" t="s">
        <v>84</v>
      </c>
      <c r="H308" s="151">
        <f>VLOOKUP(F308,'Raumgruppen - Leistungen'!$C$2:$F$77,3)</f>
        <v>6</v>
      </c>
      <c r="I308" s="108">
        <v>302</v>
      </c>
      <c r="J308" s="79">
        <f t="shared" si="27"/>
        <v>833.52</v>
      </c>
      <c r="K308" s="110">
        <f>VLOOKUP(F308,'Raumgruppen - Leistungen'!$C$2:$F$77,4)*$L308</f>
        <v>0</v>
      </c>
      <c r="L308" s="67">
        <v>1</v>
      </c>
      <c r="M308" s="93" t="e">
        <f t="shared" si="29"/>
        <v>#DIV/0!</v>
      </c>
      <c r="N308" s="81" t="e">
        <f t="shared" si="25"/>
        <v>#DIV/0!</v>
      </c>
      <c r="O308" s="82" t="e">
        <f>M308*Stundenverrechnungssatz!$C$44</f>
        <v>#DIV/0!</v>
      </c>
      <c r="P308" s="83" t="e">
        <f t="shared" si="26"/>
        <v>#DIV/0!</v>
      </c>
      <c r="Q308" s="123" t="e">
        <f t="shared" si="28"/>
        <v>#DIV/0!</v>
      </c>
    </row>
    <row r="309" spans="1:17" ht="15" x14ac:dyDescent="0.25">
      <c r="A309" s="124" t="s">
        <v>425</v>
      </c>
      <c r="B309" s="77">
        <v>0</v>
      </c>
      <c r="C309" s="84" t="s">
        <v>388</v>
      </c>
      <c r="D309" s="87" t="s">
        <v>447</v>
      </c>
      <c r="E309" s="87">
        <v>23.27</v>
      </c>
      <c r="F309" s="80" t="s">
        <v>564</v>
      </c>
      <c r="G309" s="152" t="s">
        <v>98</v>
      </c>
      <c r="H309" s="151">
        <f>VLOOKUP(F309,'Raumgruppen - Leistungen'!$C$2:$F$77,3)</f>
        <v>5</v>
      </c>
      <c r="I309" s="78">
        <v>250</v>
      </c>
      <c r="J309" s="79">
        <f t="shared" si="27"/>
        <v>5817.5</v>
      </c>
      <c r="K309" s="110">
        <f>VLOOKUP(F309,'Raumgruppen - Leistungen'!$C$2:$F$77,4)*$L309</f>
        <v>0</v>
      </c>
      <c r="L309" s="67">
        <v>1</v>
      </c>
      <c r="M309" s="93" t="e">
        <f t="shared" si="29"/>
        <v>#DIV/0!</v>
      </c>
      <c r="N309" s="81" t="e">
        <f t="shared" si="25"/>
        <v>#DIV/0!</v>
      </c>
      <c r="O309" s="82" t="e">
        <f>M309*Stundenverrechnungssatz!$C$44</f>
        <v>#DIV/0!</v>
      </c>
      <c r="P309" s="83" t="e">
        <f t="shared" si="26"/>
        <v>#DIV/0!</v>
      </c>
      <c r="Q309" s="123" t="e">
        <f t="shared" si="28"/>
        <v>#DIV/0!</v>
      </c>
    </row>
    <row r="310" spans="1:17" ht="15" x14ac:dyDescent="0.25">
      <c r="A310" s="124" t="s">
        <v>425</v>
      </c>
      <c r="B310" s="77">
        <v>0</v>
      </c>
      <c r="C310" s="84" t="s">
        <v>390</v>
      </c>
      <c r="D310" s="87" t="s">
        <v>448</v>
      </c>
      <c r="E310" s="87">
        <v>51.35</v>
      </c>
      <c r="F310" s="80" t="s">
        <v>564</v>
      </c>
      <c r="G310" s="152" t="s">
        <v>98</v>
      </c>
      <c r="H310" s="151">
        <f>VLOOKUP(F310,'Raumgruppen - Leistungen'!$C$2:$F$77,3)</f>
        <v>5</v>
      </c>
      <c r="I310" s="78">
        <v>250</v>
      </c>
      <c r="J310" s="79">
        <f t="shared" si="27"/>
        <v>12837.5</v>
      </c>
      <c r="K310" s="110">
        <f>VLOOKUP(F310,'Raumgruppen - Leistungen'!$C$2:$F$77,4)*$L310</f>
        <v>0</v>
      </c>
      <c r="L310" s="67">
        <v>1</v>
      </c>
      <c r="M310" s="93" t="e">
        <f t="shared" si="29"/>
        <v>#DIV/0!</v>
      </c>
      <c r="N310" s="81" t="e">
        <f t="shared" si="25"/>
        <v>#DIV/0!</v>
      </c>
      <c r="O310" s="82" t="e">
        <f>M310*Stundenverrechnungssatz!$C$44</f>
        <v>#DIV/0!</v>
      </c>
      <c r="P310" s="83" t="e">
        <f t="shared" si="26"/>
        <v>#DIV/0!</v>
      </c>
      <c r="Q310" s="123" t="e">
        <f t="shared" si="28"/>
        <v>#DIV/0!</v>
      </c>
    </row>
    <row r="311" spans="1:17" ht="26.25" x14ac:dyDescent="0.25">
      <c r="A311" s="124" t="s">
        <v>425</v>
      </c>
      <c r="B311" s="77">
        <v>0</v>
      </c>
      <c r="C311" s="84" t="s">
        <v>389</v>
      </c>
      <c r="D311" s="87" t="s">
        <v>449</v>
      </c>
      <c r="E311" s="87">
        <v>155.80000000000001</v>
      </c>
      <c r="F311" s="80" t="s">
        <v>564</v>
      </c>
      <c r="G311" s="87" t="s">
        <v>101</v>
      </c>
      <c r="H311" s="151">
        <f>VLOOKUP(F311,'Raumgruppen - Leistungen'!$C$2:$F$77,3)</f>
        <v>5</v>
      </c>
      <c r="I311" s="78">
        <v>250</v>
      </c>
      <c r="J311" s="79">
        <f t="shared" si="27"/>
        <v>38950</v>
      </c>
      <c r="K311" s="110">
        <f>VLOOKUP(F311,'Raumgruppen - Leistungen'!$C$2:$F$77,4)*$L311</f>
        <v>0</v>
      </c>
      <c r="L311" s="67">
        <v>1</v>
      </c>
      <c r="M311" s="93" t="e">
        <f t="shared" si="29"/>
        <v>#DIV/0!</v>
      </c>
      <c r="N311" s="81" t="e">
        <f t="shared" si="25"/>
        <v>#DIV/0!</v>
      </c>
      <c r="O311" s="82" t="e">
        <f>M311*Stundenverrechnungssatz!$C$44</f>
        <v>#DIV/0!</v>
      </c>
      <c r="P311" s="83" t="e">
        <f t="shared" si="26"/>
        <v>#DIV/0!</v>
      </c>
      <c r="Q311" s="123" t="e">
        <f t="shared" si="28"/>
        <v>#DIV/0!</v>
      </c>
    </row>
    <row r="312" spans="1:17" ht="26.25" x14ac:dyDescent="0.25">
      <c r="A312" s="124" t="s">
        <v>425</v>
      </c>
      <c r="B312" s="77">
        <v>0</v>
      </c>
      <c r="C312" s="84" t="s">
        <v>450</v>
      </c>
      <c r="D312" s="87" t="s">
        <v>451</v>
      </c>
      <c r="E312" s="87">
        <v>21.67</v>
      </c>
      <c r="F312" s="80" t="s">
        <v>564</v>
      </c>
      <c r="G312" s="87" t="s">
        <v>84</v>
      </c>
      <c r="H312" s="151">
        <f>VLOOKUP(F312,'Raumgruppen - Leistungen'!$C$2:$F$77,3)</f>
        <v>5</v>
      </c>
      <c r="I312" s="78">
        <v>250</v>
      </c>
      <c r="J312" s="79">
        <f t="shared" si="27"/>
        <v>5417.5</v>
      </c>
      <c r="K312" s="110">
        <f>VLOOKUP(F312,'Raumgruppen - Leistungen'!$C$2:$F$77,4)*$L312</f>
        <v>0</v>
      </c>
      <c r="L312" s="67">
        <v>1</v>
      </c>
      <c r="M312" s="93" t="e">
        <f t="shared" si="29"/>
        <v>#DIV/0!</v>
      </c>
      <c r="N312" s="81" t="e">
        <f t="shared" si="25"/>
        <v>#DIV/0!</v>
      </c>
      <c r="O312" s="82" t="e">
        <f>M312*Stundenverrechnungssatz!$C$44</f>
        <v>#DIV/0!</v>
      </c>
      <c r="P312" s="83" t="e">
        <f t="shared" si="26"/>
        <v>#DIV/0!</v>
      </c>
      <c r="Q312" s="123" t="e">
        <f t="shared" si="28"/>
        <v>#DIV/0!</v>
      </c>
    </row>
    <row r="313" spans="1:17" ht="15" x14ac:dyDescent="0.25">
      <c r="A313" s="124" t="s">
        <v>425</v>
      </c>
      <c r="B313" s="77">
        <v>0</v>
      </c>
      <c r="C313" s="84" t="s">
        <v>452</v>
      </c>
      <c r="D313" s="87" t="s">
        <v>453</v>
      </c>
      <c r="E313" s="87">
        <v>25.74</v>
      </c>
      <c r="F313" s="80" t="s">
        <v>544</v>
      </c>
      <c r="G313" s="87" t="s">
        <v>101</v>
      </c>
      <c r="H313" s="151">
        <f>VLOOKUP(F313,'Raumgruppen - Leistungen'!$C$2:$F$77,3)</f>
        <v>2</v>
      </c>
      <c r="I313" s="78">
        <v>100</v>
      </c>
      <c r="J313" s="79">
        <f t="shared" si="27"/>
        <v>2574</v>
      </c>
      <c r="K313" s="110">
        <f>VLOOKUP(F313,'Raumgruppen - Leistungen'!$C$2:$F$77,4)*$L313</f>
        <v>0</v>
      </c>
      <c r="L313" s="67">
        <v>1</v>
      </c>
      <c r="M313" s="93" t="e">
        <f t="shared" si="29"/>
        <v>#DIV/0!</v>
      </c>
      <c r="N313" s="81" t="e">
        <f t="shared" si="25"/>
        <v>#DIV/0!</v>
      </c>
      <c r="O313" s="82" t="e">
        <f>M313*Stundenverrechnungssatz!$C$44</f>
        <v>#DIV/0!</v>
      </c>
      <c r="P313" s="83" t="e">
        <f t="shared" si="26"/>
        <v>#DIV/0!</v>
      </c>
      <c r="Q313" s="123" t="e">
        <f t="shared" si="28"/>
        <v>#DIV/0!</v>
      </c>
    </row>
    <row r="314" spans="1:17" ht="15" x14ac:dyDescent="0.25">
      <c r="A314" s="124" t="s">
        <v>425</v>
      </c>
      <c r="B314" s="77">
        <v>0</v>
      </c>
      <c r="C314" s="84" t="s">
        <v>454</v>
      </c>
      <c r="D314" s="87" t="s">
        <v>455</v>
      </c>
      <c r="E314" s="87">
        <v>78.650000000000006</v>
      </c>
      <c r="F314" s="80" t="s">
        <v>564</v>
      </c>
      <c r="G314" s="87" t="s">
        <v>101</v>
      </c>
      <c r="H314" s="151">
        <f>VLOOKUP(F314,'Raumgruppen - Leistungen'!$C$2:$F$77,3)</f>
        <v>5</v>
      </c>
      <c r="I314" s="78">
        <v>250</v>
      </c>
      <c r="J314" s="79">
        <f t="shared" si="27"/>
        <v>19662.5</v>
      </c>
      <c r="K314" s="110">
        <f>VLOOKUP(F314,'Raumgruppen - Leistungen'!$C$2:$F$77,4)*$L314</f>
        <v>0</v>
      </c>
      <c r="L314" s="67">
        <v>1</v>
      </c>
      <c r="M314" s="93" t="e">
        <f t="shared" si="29"/>
        <v>#DIV/0!</v>
      </c>
      <c r="N314" s="81" t="e">
        <f t="shared" si="25"/>
        <v>#DIV/0!</v>
      </c>
      <c r="O314" s="82" t="e">
        <f>M314*Stundenverrechnungssatz!$C$44</f>
        <v>#DIV/0!</v>
      </c>
      <c r="P314" s="83" t="e">
        <f t="shared" si="26"/>
        <v>#DIV/0!</v>
      </c>
      <c r="Q314" s="123" t="e">
        <f t="shared" si="28"/>
        <v>#DIV/0!</v>
      </c>
    </row>
    <row r="315" spans="1:17" ht="15" x14ac:dyDescent="0.25">
      <c r="A315" s="124" t="s">
        <v>425</v>
      </c>
      <c r="B315" s="77">
        <v>0</v>
      </c>
      <c r="C315" s="84" t="s">
        <v>456</v>
      </c>
      <c r="D315" s="87" t="s">
        <v>457</v>
      </c>
      <c r="E315" s="87">
        <v>11.45</v>
      </c>
      <c r="F315" s="80" t="s">
        <v>564</v>
      </c>
      <c r="G315" s="87" t="s">
        <v>126</v>
      </c>
      <c r="H315" s="151">
        <f>VLOOKUP(F315,'Raumgruppen - Leistungen'!$C$2:$F$77,3)</f>
        <v>5</v>
      </c>
      <c r="I315" s="78">
        <v>250</v>
      </c>
      <c r="J315" s="79">
        <f t="shared" si="27"/>
        <v>2862.5</v>
      </c>
      <c r="K315" s="110">
        <f>VLOOKUP(F315,'Raumgruppen - Leistungen'!$C$2:$F$77,4)*$L315</f>
        <v>0</v>
      </c>
      <c r="L315" s="67">
        <v>1</v>
      </c>
      <c r="M315" s="93" t="e">
        <f t="shared" si="29"/>
        <v>#DIV/0!</v>
      </c>
      <c r="N315" s="81" t="e">
        <f t="shared" ref="N315:N342" si="30">M315*H315</f>
        <v>#DIV/0!</v>
      </c>
      <c r="O315" s="82" t="e">
        <f>M315*Stundenverrechnungssatz!$C$44</f>
        <v>#DIV/0!</v>
      </c>
      <c r="P315" s="83" t="e">
        <f t="shared" ref="P315:P342" si="31">I315*O315</f>
        <v>#DIV/0!</v>
      </c>
      <c r="Q315" s="123" t="e">
        <f t="shared" si="28"/>
        <v>#DIV/0!</v>
      </c>
    </row>
    <row r="316" spans="1:17" ht="15" x14ac:dyDescent="0.25">
      <c r="A316" s="124" t="s">
        <v>425</v>
      </c>
      <c r="B316" s="77">
        <v>0</v>
      </c>
      <c r="C316" s="84" t="s">
        <v>458</v>
      </c>
      <c r="D316" s="87" t="s">
        <v>459</v>
      </c>
      <c r="E316" s="87">
        <v>10.85</v>
      </c>
      <c r="F316" s="80" t="s">
        <v>564</v>
      </c>
      <c r="G316" s="87" t="s">
        <v>84</v>
      </c>
      <c r="H316" s="151">
        <f>VLOOKUP(F316,'Raumgruppen - Leistungen'!$C$2:$F$77,3)</f>
        <v>5</v>
      </c>
      <c r="I316" s="78">
        <v>250</v>
      </c>
      <c r="J316" s="79">
        <f t="shared" ref="J316:J343" si="32">E316*I316</f>
        <v>2712.5</v>
      </c>
      <c r="K316" s="110">
        <f>VLOOKUP(F316,'Raumgruppen - Leistungen'!$C$2:$F$77,4)*$L316</f>
        <v>0</v>
      </c>
      <c r="L316" s="67">
        <v>1</v>
      </c>
      <c r="M316" s="93" t="e">
        <f t="shared" si="29"/>
        <v>#DIV/0!</v>
      </c>
      <c r="N316" s="81" t="e">
        <f t="shared" si="30"/>
        <v>#DIV/0!</v>
      </c>
      <c r="O316" s="82" t="e">
        <f>M316*Stundenverrechnungssatz!$C$44</f>
        <v>#DIV/0!</v>
      </c>
      <c r="P316" s="83" t="e">
        <f t="shared" si="31"/>
        <v>#DIV/0!</v>
      </c>
      <c r="Q316" s="123" t="e">
        <f t="shared" ref="Q316:Q343" si="33">P316/12</f>
        <v>#DIV/0!</v>
      </c>
    </row>
    <row r="317" spans="1:17" ht="15" x14ac:dyDescent="0.25">
      <c r="A317" s="124" t="s">
        <v>425</v>
      </c>
      <c r="B317" s="77">
        <v>0</v>
      </c>
      <c r="C317" s="84" t="s">
        <v>460</v>
      </c>
      <c r="D317" s="87" t="s">
        <v>461</v>
      </c>
      <c r="E317" s="87">
        <v>19.66</v>
      </c>
      <c r="F317" s="80" t="s">
        <v>564</v>
      </c>
      <c r="G317" s="87" t="s">
        <v>126</v>
      </c>
      <c r="H317" s="151">
        <f>VLOOKUP(F317,'Raumgruppen - Leistungen'!$C$2:$F$77,3)</f>
        <v>5</v>
      </c>
      <c r="I317" s="78">
        <v>250</v>
      </c>
      <c r="J317" s="79">
        <f t="shared" si="32"/>
        <v>4915</v>
      </c>
      <c r="K317" s="110">
        <f>VLOOKUP(F317,'Raumgruppen - Leistungen'!$C$2:$F$77,4)*$L317</f>
        <v>0</v>
      </c>
      <c r="L317" s="67">
        <v>1</v>
      </c>
      <c r="M317" s="93" t="e">
        <f t="shared" ref="M317:M344" si="34">E317/K317</f>
        <v>#DIV/0!</v>
      </c>
      <c r="N317" s="81" t="e">
        <f t="shared" si="30"/>
        <v>#DIV/0!</v>
      </c>
      <c r="O317" s="82" t="e">
        <f>M317*Stundenverrechnungssatz!$C$44</f>
        <v>#DIV/0!</v>
      </c>
      <c r="P317" s="83" t="e">
        <f t="shared" si="31"/>
        <v>#DIV/0!</v>
      </c>
      <c r="Q317" s="123" t="e">
        <f t="shared" si="33"/>
        <v>#DIV/0!</v>
      </c>
    </row>
    <row r="318" spans="1:17" ht="15" x14ac:dyDescent="0.25">
      <c r="A318" s="124" t="s">
        <v>425</v>
      </c>
      <c r="B318" s="77">
        <v>0</v>
      </c>
      <c r="C318" s="84" t="s">
        <v>462</v>
      </c>
      <c r="D318" s="87" t="s">
        <v>103</v>
      </c>
      <c r="E318" s="87">
        <v>11.09</v>
      </c>
      <c r="F318" s="80" t="s">
        <v>513</v>
      </c>
      <c r="G318" s="87" t="s">
        <v>84</v>
      </c>
      <c r="H318" s="151">
        <f>VLOOKUP(F318,'Raumgruppen - Leistungen'!$C$2:$F$77,3)</f>
        <v>6</v>
      </c>
      <c r="I318" s="108">
        <v>302</v>
      </c>
      <c r="J318" s="79">
        <f t="shared" si="32"/>
        <v>3349.18</v>
      </c>
      <c r="K318" s="110">
        <f>VLOOKUP(F318,'Raumgruppen - Leistungen'!$C$2:$F$77,4)*$L318</f>
        <v>0</v>
      </c>
      <c r="L318" s="67">
        <v>1</v>
      </c>
      <c r="M318" s="93" t="e">
        <f t="shared" si="34"/>
        <v>#DIV/0!</v>
      </c>
      <c r="N318" s="81" t="e">
        <f t="shared" si="30"/>
        <v>#DIV/0!</v>
      </c>
      <c r="O318" s="82" t="e">
        <f>M318*Stundenverrechnungssatz!$C$44</f>
        <v>#DIV/0!</v>
      </c>
      <c r="P318" s="83" t="e">
        <f t="shared" si="31"/>
        <v>#DIV/0!</v>
      </c>
      <c r="Q318" s="123" t="e">
        <f t="shared" si="33"/>
        <v>#DIV/0!</v>
      </c>
    </row>
    <row r="319" spans="1:17" ht="15" x14ac:dyDescent="0.25">
      <c r="A319" s="124" t="s">
        <v>425</v>
      </c>
      <c r="B319" s="77">
        <v>0</v>
      </c>
      <c r="C319" s="84" t="s">
        <v>463</v>
      </c>
      <c r="D319" s="87" t="s">
        <v>110</v>
      </c>
      <c r="E319" s="87">
        <v>11.85</v>
      </c>
      <c r="F319" s="80" t="s">
        <v>513</v>
      </c>
      <c r="G319" s="87" t="s">
        <v>84</v>
      </c>
      <c r="H319" s="151">
        <f>VLOOKUP(F319,'Raumgruppen - Leistungen'!$C$2:$F$77,3)</f>
        <v>6</v>
      </c>
      <c r="I319" s="108">
        <v>302</v>
      </c>
      <c r="J319" s="79">
        <f t="shared" si="32"/>
        <v>3578.7</v>
      </c>
      <c r="K319" s="110">
        <f>VLOOKUP(F319,'Raumgruppen - Leistungen'!$C$2:$F$77,4)*$L319</f>
        <v>0</v>
      </c>
      <c r="L319" s="67">
        <v>1</v>
      </c>
      <c r="M319" s="93" t="e">
        <f t="shared" si="34"/>
        <v>#DIV/0!</v>
      </c>
      <c r="N319" s="81" t="e">
        <f t="shared" si="30"/>
        <v>#DIV/0!</v>
      </c>
      <c r="O319" s="82" t="e">
        <f>M319*Stundenverrechnungssatz!$C$44</f>
        <v>#DIV/0!</v>
      </c>
      <c r="P319" s="83" t="e">
        <f t="shared" si="31"/>
        <v>#DIV/0!</v>
      </c>
      <c r="Q319" s="123" t="e">
        <f t="shared" si="33"/>
        <v>#DIV/0!</v>
      </c>
    </row>
    <row r="320" spans="1:17" ht="15" x14ac:dyDescent="0.25">
      <c r="A320" s="124" t="s">
        <v>425</v>
      </c>
      <c r="B320" s="77">
        <v>0</v>
      </c>
      <c r="C320" s="84" t="s">
        <v>464</v>
      </c>
      <c r="D320" s="87" t="s">
        <v>86</v>
      </c>
      <c r="E320" s="87">
        <v>37.99</v>
      </c>
      <c r="F320" s="80" t="s">
        <v>425</v>
      </c>
      <c r="G320" s="152" t="s">
        <v>98</v>
      </c>
      <c r="H320" s="151">
        <f>VLOOKUP(F320,'Raumgruppen - Leistungen'!$C$2:$F$77,3)</f>
        <v>6</v>
      </c>
      <c r="I320" s="108">
        <v>302</v>
      </c>
      <c r="J320" s="79">
        <f t="shared" si="32"/>
        <v>11472.980000000001</v>
      </c>
      <c r="K320" s="110">
        <f>VLOOKUP(F320,'Raumgruppen - Leistungen'!$C$2:$F$77,4)*$L320</f>
        <v>0</v>
      </c>
      <c r="L320" s="67">
        <v>1</v>
      </c>
      <c r="M320" s="93" t="e">
        <f t="shared" si="34"/>
        <v>#DIV/0!</v>
      </c>
      <c r="N320" s="81" t="e">
        <f t="shared" si="30"/>
        <v>#DIV/0!</v>
      </c>
      <c r="O320" s="82" t="e">
        <f>M320*Stundenverrechnungssatz!$C$44</f>
        <v>#DIV/0!</v>
      </c>
      <c r="P320" s="83" t="e">
        <f t="shared" si="31"/>
        <v>#DIV/0!</v>
      </c>
      <c r="Q320" s="123" t="e">
        <f t="shared" si="33"/>
        <v>#DIV/0!</v>
      </c>
    </row>
    <row r="321" spans="1:17" ht="15" x14ac:dyDescent="0.25">
      <c r="A321" s="124" t="s">
        <v>425</v>
      </c>
      <c r="B321" s="77">
        <v>0</v>
      </c>
      <c r="C321" s="84" t="s">
        <v>465</v>
      </c>
      <c r="D321" s="87" t="s">
        <v>466</v>
      </c>
      <c r="E321" s="87">
        <v>24.59</v>
      </c>
      <c r="F321" s="80" t="s">
        <v>587</v>
      </c>
      <c r="G321" s="87" t="s">
        <v>101</v>
      </c>
      <c r="H321" s="151">
        <f>VLOOKUP(F321,'Raumgruppen - Leistungen'!$C$2:$F$77,3)</f>
        <v>5</v>
      </c>
      <c r="I321" s="78">
        <v>250</v>
      </c>
      <c r="J321" s="79">
        <f t="shared" si="32"/>
        <v>6147.5</v>
      </c>
      <c r="K321" s="110">
        <f>VLOOKUP(F321,'Raumgruppen - Leistungen'!$C$2:$F$77,4)*$L321</f>
        <v>0</v>
      </c>
      <c r="L321" s="67">
        <v>1</v>
      </c>
      <c r="M321" s="93" t="e">
        <f t="shared" si="34"/>
        <v>#DIV/0!</v>
      </c>
      <c r="N321" s="81" t="e">
        <f t="shared" si="30"/>
        <v>#DIV/0!</v>
      </c>
      <c r="O321" s="82" t="e">
        <f>M321*Stundenverrechnungssatz!$C$44</f>
        <v>#DIV/0!</v>
      </c>
      <c r="P321" s="83" t="e">
        <f t="shared" si="31"/>
        <v>#DIV/0!</v>
      </c>
      <c r="Q321" s="123" t="e">
        <f t="shared" si="33"/>
        <v>#DIV/0!</v>
      </c>
    </row>
    <row r="322" spans="1:17" ht="15" x14ac:dyDescent="0.25">
      <c r="A322" s="124" t="s">
        <v>425</v>
      </c>
      <c r="B322" s="77">
        <v>0</v>
      </c>
      <c r="C322" s="84" t="s">
        <v>467</v>
      </c>
      <c r="D322" s="87" t="s">
        <v>86</v>
      </c>
      <c r="E322" s="87">
        <v>13.3</v>
      </c>
      <c r="F322" s="80" t="s">
        <v>425</v>
      </c>
      <c r="G322" s="152" t="s">
        <v>98</v>
      </c>
      <c r="H322" s="151">
        <f>VLOOKUP(F322,'Raumgruppen - Leistungen'!$C$2:$F$77,3)</f>
        <v>6</v>
      </c>
      <c r="I322" s="108">
        <v>302</v>
      </c>
      <c r="J322" s="79">
        <f t="shared" si="32"/>
        <v>4016.6000000000004</v>
      </c>
      <c r="K322" s="110">
        <f>VLOOKUP(F322,'Raumgruppen - Leistungen'!$C$2:$F$77,4)*$L322</f>
        <v>0</v>
      </c>
      <c r="L322" s="67">
        <v>1</v>
      </c>
      <c r="M322" s="93" t="e">
        <f t="shared" si="34"/>
        <v>#DIV/0!</v>
      </c>
      <c r="N322" s="81" t="e">
        <f t="shared" si="30"/>
        <v>#DIV/0!</v>
      </c>
      <c r="O322" s="82" t="e">
        <f>M322*Stundenverrechnungssatz!$C$44</f>
        <v>#DIV/0!</v>
      </c>
      <c r="P322" s="83" t="e">
        <f t="shared" si="31"/>
        <v>#DIV/0!</v>
      </c>
      <c r="Q322" s="123" t="e">
        <f t="shared" si="33"/>
        <v>#DIV/0!</v>
      </c>
    </row>
    <row r="323" spans="1:17" ht="15" x14ac:dyDescent="0.25">
      <c r="A323" s="124" t="s">
        <v>425</v>
      </c>
      <c r="B323" s="77">
        <v>0</v>
      </c>
      <c r="C323" s="84" t="s">
        <v>468</v>
      </c>
      <c r="D323" s="87" t="s">
        <v>86</v>
      </c>
      <c r="E323" s="87">
        <v>14.58</v>
      </c>
      <c r="F323" s="80" t="s">
        <v>425</v>
      </c>
      <c r="G323" s="152" t="s">
        <v>98</v>
      </c>
      <c r="H323" s="151">
        <f>VLOOKUP(F323,'Raumgruppen - Leistungen'!$C$2:$F$77,3)</f>
        <v>6</v>
      </c>
      <c r="I323" s="108">
        <v>302</v>
      </c>
      <c r="J323" s="79">
        <f t="shared" si="32"/>
        <v>4403.16</v>
      </c>
      <c r="K323" s="110">
        <f>VLOOKUP(F323,'Raumgruppen - Leistungen'!$C$2:$F$77,4)*$L323</f>
        <v>0</v>
      </c>
      <c r="L323" s="67">
        <v>1</v>
      </c>
      <c r="M323" s="93" t="e">
        <f t="shared" si="34"/>
        <v>#DIV/0!</v>
      </c>
      <c r="N323" s="81" t="e">
        <f t="shared" si="30"/>
        <v>#DIV/0!</v>
      </c>
      <c r="O323" s="82" t="e">
        <f>M323*Stundenverrechnungssatz!$C$44</f>
        <v>#DIV/0!</v>
      </c>
      <c r="P323" s="83" t="e">
        <f t="shared" si="31"/>
        <v>#DIV/0!</v>
      </c>
      <c r="Q323" s="123" t="e">
        <f t="shared" si="33"/>
        <v>#DIV/0!</v>
      </c>
    </row>
    <row r="324" spans="1:17" ht="15" x14ac:dyDescent="0.25">
      <c r="A324" s="124" t="s">
        <v>425</v>
      </c>
      <c r="B324" s="77">
        <v>0</v>
      </c>
      <c r="C324" s="84" t="s">
        <v>469</v>
      </c>
      <c r="D324" s="87" t="s">
        <v>86</v>
      </c>
      <c r="E324" s="87">
        <v>46.4</v>
      </c>
      <c r="F324" s="80" t="s">
        <v>425</v>
      </c>
      <c r="G324" s="152" t="s">
        <v>98</v>
      </c>
      <c r="H324" s="151">
        <f>VLOOKUP(F324,'Raumgruppen - Leistungen'!$C$2:$F$77,3)</f>
        <v>6</v>
      </c>
      <c r="I324" s="108">
        <v>302</v>
      </c>
      <c r="J324" s="79">
        <f t="shared" si="32"/>
        <v>14012.8</v>
      </c>
      <c r="K324" s="110">
        <f>VLOOKUP(F324,'Raumgruppen - Leistungen'!$C$2:$F$77,4)*$L324</f>
        <v>0</v>
      </c>
      <c r="L324" s="67">
        <v>1</v>
      </c>
      <c r="M324" s="93" t="e">
        <f t="shared" si="34"/>
        <v>#DIV/0!</v>
      </c>
      <c r="N324" s="81" t="e">
        <f t="shared" si="30"/>
        <v>#DIV/0!</v>
      </c>
      <c r="O324" s="82" t="e">
        <f>M324*Stundenverrechnungssatz!$C$44</f>
        <v>#DIV/0!</v>
      </c>
      <c r="P324" s="83" t="e">
        <f t="shared" si="31"/>
        <v>#DIV/0!</v>
      </c>
      <c r="Q324" s="123" t="e">
        <f t="shared" si="33"/>
        <v>#DIV/0!</v>
      </c>
    </row>
    <row r="325" spans="1:17" ht="15" x14ac:dyDescent="0.25">
      <c r="A325" s="124" t="s">
        <v>425</v>
      </c>
      <c r="B325" s="77">
        <v>0</v>
      </c>
      <c r="C325" s="84" t="s">
        <v>470</v>
      </c>
      <c r="D325" s="87" t="s">
        <v>129</v>
      </c>
      <c r="E325" s="87">
        <v>16.71</v>
      </c>
      <c r="F325" s="80" t="s">
        <v>337</v>
      </c>
      <c r="G325" s="87" t="s">
        <v>126</v>
      </c>
      <c r="H325" s="151">
        <f>VLOOKUP(F325,'Raumgruppen - Leistungen'!$C$2:$F$77,3)</f>
        <v>5</v>
      </c>
      <c r="I325" s="78">
        <v>250</v>
      </c>
      <c r="J325" s="79">
        <f t="shared" si="32"/>
        <v>4177.5</v>
      </c>
      <c r="K325" s="110">
        <f>VLOOKUP(F325,'Raumgruppen - Leistungen'!$C$2:$F$77,4)*$L325</f>
        <v>0</v>
      </c>
      <c r="L325" s="67">
        <v>1</v>
      </c>
      <c r="M325" s="93" t="e">
        <f t="shared" si="34"/>
        <v>#DIV/0!</v>
      </c>
      <c r="N325" s="81" t="e">
        <f t="shared" si="30"/>
        <v>#DIV/0!</v>
      </c>
      <c r="O325" s="82" t="e">
        <f>M325*Stundenverrechnungssatz!$C$44</f>
        <v>#DIV/0!</v>
      </c>
      <c r="P325" s="83" t="e">
        <f t="shared" si="31"/>
        <v>#DIV/0!</v>
      </c>
      <c r="Q325" s="123" t="e">
        <f t="shared" si="33"/>
        <v>#DIV/0!</v>
      </c>
    </row>
    <row r="326" spans="1:17" ht="15" x14ac:dyDescent="0.25">
      <c r="A326" s="124" t="s">
        <v>425</v>
      </c>
      <c r="B326" s="77">
        <v>0</v>
      </c>
      <c r="C326" s="84" t="s">
        <v>471</v>
      </c>
      <c r="D326" s="87" t="s">
        <v>472</v>
      </c>
      <c r="E326" s="87">
        <v>8.6199999999999992</v>
      </c>
      <c r="F326" s="80" t="s">
        <v>337</v>
      </c>
      <c r="G326" s="87" t="s">
        <v>126</v>
      </c>
      <c r="H326" s="151">
        <f>VLOOKUP(F326,'Raumgruppen - Leistungen'!$C$2:$F$77,3)</f>
        <v>5</v>
      </c>
      <c r="I326" s="78">
        <v>250</v>
      </c>
      <c r="J326" s="79">
        <f t="shared" si="32"/>
        <v>2155</v>
      </c>
      <c r="K326" s="110">
        <f>VLOOKUP(F326,'Raumgruppen - Leistungen'!$C$2:$F$77,4)*$L326</f>
        <v>0</v>
      </c>
      <c r="L326" s="67">
        <v>1</v>
      </c>
      <c r="M326" s="93" t="e">
        <f t="shared" si="34"/>
        <v>#DIV/0!</v>
      </c>
      <c r="N326" s="81" t="e">
        <f t="shared" si="30"/>
        <v>#DIV/0!</v>
      </c>
      <c r="O326" s="82" t="e">
        <f>M326*Stundenverrechnungssatz!$C$44</f>
        <v>#DIV/0!</v>
      </c>
      <c r="P326" s="83" t="e">
        <f t="shared" si="31"/>
        <v>#DIV/0!</v>
      </c>
      <c r="Q326" s="123" t="e">
        <f t="shared" si="33"/>
        <v>#DIV/0!</v>
      </c>
    </row>
    <row r="327" spans="1:17" ht="15" x14ac:dyDescent="0.25">
      <c r="A327" s="124" t="s">
        <v>425</v>
      </c>
      <c r="B327" s="77">
        <v>0</v>
      </c>
      <c r="C327" s="84" t="s">
        <v>132</v>
      </c>
      <c r="D327" s="87" t="s">
        <v>129</v>
      </c>
      <c r="E327" s="87">
        <v>34.71</v>
      </c>
      <c r="F327" s="80" t="s">
        <v>337</v>
      </c>
      <c r="G327" s="87" t="s">
        <v>93</v>
      </c>
      <c r="H327" s="151">
        <f>VLOOKUP(F327,'Raumgruppen - Leistungen'!$C$2:$F$77,3)</f>
        <v>5</v>
      </c>
      <c r="I327" s="78">
        <v>250</v>
      </c>
      <c r="J327" s="79">
        <f t="shared" si="32"/>
        <v>8677.5</v>
      </c>
      <c r="K327" s="110">
        <f>VLOOKUP(F327,'Raumgruppen - Leistungen'!$C$2:$F$77,4)*$L327</f>
        <v>0</v>
      </c>
      <c r="L327" s="67">
        <v>1</v>
      </c>
      <c r="M327" s="93" t="e">
        <f t="shared" si="34"/>
        <v>#DIV/0!</v>
      </c>
      <c r="N327" s="81" t="e">
        <f t="shared" si="30"/>
        <v>#DIV/0!</v>
      </c>
      <c r="O327" s="82" t="e">
        <f>M327*Stundenverrechnungssatz!$C$44</f>
        <v>#DIV/0!</v>
      </c>
      <c r="P327" s="83" t="e">
        <f t="shared" si="31"/>
        <v>#DIV/0!</v>
      </c>
      <c r="Q327" s="123" t="e">
        <f t="shared" si="33"/>
        <v>#DIV/0!</v>
      </c>
    </row>
    <row r="328" spans="1:17" ht="15" x14ac:dyDescent="0.25">
      <c r="A328" s="124" t="s">
        <v>425</v>
      </c>
      <c r="B328" s="77" t="s">
        <v>137</v>
      </c>
      <c r="C328" s="84" t="s">
        <v>347</v>
      </c>
      <c r="D328" s="153" t="s">
        <v>473</v>
      </c>
      <c r="E328" s="87">
        <v>158.55000000000001</v>
      </c>
      <c r="F328" s="80" t="s">
        <v>573</v>
      </c>
      <c r="G328" s="87" t="s">
        <v>84</v>
      </c>
      <c r="H328" s="151">
        <f>VLOOKUP(F328,'Raumgruppen - Leistungen'!$C$2:$F$77,3)</f>
        <v>0.5</v>
      </c>
      <c r="I328" s="78">
        <v>25</v>
      </c>
      <c r="J328" s="79">
        <f t="shared" si="32"/>
        <v>3963.7500000000005</v>
      </c>
      <c r="K328" s="110">
        <f>VLOOKUP(F328,'Raumgruppen - Leistungen'!$C$2:$F$77,4)*$L328</f>
        <v>0</v>
      </c>
      <c r="L328" s="67">
        <v>1</v>
      </c>
      <c r="M328" s="93" t="e">
        <f t="shared" si="34"/>
        <v>#DIV/0!</v>
      </c>
      <c r="N328" s="81" t="e">
        <f t="shared" si="30"/>
        <v>#DIV/0!</v>
      </c>
      <c r="O328" s="82" t="e">
        <f>M328*Stundenverrechnungssatz!$C$44</f>
        <v>#DIV/0!</v>
      </c>
      <c r="P328" s="83" t="e">
        <f t="shared" si="31"/>
        <v>#DIV/0!</v>
      </c>
      <c r="Q328" s="123" t="e">
        <f t="shared" si="33"/>
        <v>#DIV/0!</v>
      </c>
    </row>
    <row r="329" spans="1:17" ht="15" x14ac:dyDescent="0.25">
      <c r="A329" s="124" t="s">
        <v>425</v>
      </c>
      <c r="B329" s="77" t="s">
        <v>137</v>
      </c>
      <c r="C329" s="84" t="s">
        <v>396</v>
      </c>
      <c r="D329" s="153" t="s">
        <v>474</v>
      </c>
      <c r="E329" s="87">
        <v>60.94</v>
      </c>
      <c r="F329" s="80" t="s">
        <v>573</v>
      </c>
      <c r="G329" s="87" t="s">
        <v>126</v>
      </c>
      <c r="H329" s="151">
        <f>VLOOKUP(F329,'Raumgruppen - Leistungen'!$C$2:$F$77,3)</f>
        <v>0.5</v>
      </c>
      <c r="I329" s="78">
        <v>25</v>
      </c>
      <c r="J329" s="79">
        <f t="shared" si="32"/>
        <v>1523.5</v>
      </c>
      <c r="K329" s="110">
        <f>VLOOKUP(F329,'Raumgruppen - Leistungen'!$C$2:$F$77,4)*$L329</f>
        <v>0</v>
      </c>
      <c r="L329" s="67">
        <v>1</v>
      </c>
      <c r="M329" s="93" t="e">
        <f t="shared" si="34"/>
        <v>#DIV/0!</v>
      </c>
      <c r="N329" s="81" t="e">
        <f t="shared" si="30"/>
        <v>#DIV/0!</v>
      </c>
      <c r="O329" s="82" t="e">
        <f>M329*Stundenverrechnungssatz!$C$44</f>
        <v>#DIV/0!</v>
      </c>
      <c r="P329" s="83" t="e">
        <f t="shared" si="31"/>
        <v>#DIV/0!</v>
      </c>
      <c r="Q329" s="123" t="e">
        <f t="shared" si="33"/>
        <v>#DIV/0!</v>
      </c>
    </row>
    <row r="330" spans="1:17" ht="15" x14ac:dyDescent="0.25">
      <c r="A330" s="124" t="s">
        <v>425</v>
      </c>
      <c r="B330" s="77" t="s">
        <v>137</v>
      </c>
      <c r="C330" s="84" t="s">
        <v>399</v>
      </c>
      <c r="D330" s="87" t="s">
        <v>475</v>
      </c>
      <c r="E330" s="87">
        <v>19.760000000000002</v>
      </c>
      <c r="F330" s="80" t="s">
        <v>548</v>
      </c>
      <c r="G330" s="87" t="s">
        <v>126</v>
      </c>
      <c r="H330" s="151">
        <f>VLOOKUP(F330,'Raumgruppen - Leistungen'!$C$2:$F$77,3)</f>
        <v>2.5</v>
      </c>
      <c r="I330" s="78">
        <v>125</v>
      </c>
      <c r="J330" s="79">
        <f t="shared" si="32"/>
        <v>2470</v>
      </c>
      <c r="K330" s="110">
        <f>VLOOKUP(F330,'Raumgruppen - Leistungen'!$C$2:$F$77,4)*$L330</f>
        <v>0</v>
      </c>
      <c r="L330" s="67">
        <v>1</v>
      </c>
      <c r="M330" s="93" t="e">
        <f t="shared" si="34"/>
        <v>#DIV/0!</v>
      </c>
      <c r="N330" s="81" t="e">
        <f t="shared" si="30"/>
        <v>#DIV/0!</v>
      </c>
      <c r="O330" s="82" t="e">
        <f>M330*Stundenverrechnungssatz!$C$44</f>
        <v>#DIV/0!</v>
      </c>
      <c r="P330" s="83" t="e">
        <f t="shared" si="31"/>
        <v>#DIV/0!</v>
      </c>
      <c r="Q330" s="123" t="e">
        <f t="shared" si="33"/>
        <v>#DIV/0!</v>
      </c>
    </row>
    <row r="331" spans="1:17" ht="15" x14ac:dyDescent="0.25">
      <c r="A331" s="124" t="s">
        <v>425</v>
      </c>
      <c r="B331" s="77" t="s">
        <v>137</v>
      </c>
      <c r="C331" s="84" t="s">
        <v>476</v>
      </c>
      <c r="D331" s="87" t="s">
        <v>397</v>
      </c>
      <c r="E331" s="87">
        <v>28.76</v>
      </c>
      <c r="F331" s="80" t="s">
        <v>546</v>
      </c>
      <c r="G331" s="87" t="s">
        <v>93</v>
      </c>
      <c r="H331" s="151">
        <f>VLOOKUP(F331,'Raumgruppen - Leistungen'!$C$2:$F$77,3)</f>
        <v>2.5</v>
      </c>
      <c r="I331" s="78">
        <v>125</v>
      </c>
      <c r="J331" s="79">
        <f t="shared" si="32"/>
        <v>3595</v>
      </c>
      <c r="K331" s="110">
        <f>VLOOKUP(F331,'Raumgruppen - Leistungen'!$C$2:$F$77,4)*$L331</f>
        <v>0</v>
      </c>
      <c r="L331" s="67">
        <v>1</v>
      </c>
      <c r="M331" s="93" t="e">
        <f t="shared" si="34"/>
        <v>#DIV/0!</v>
      </c>
      <c r="N331" s="81" t="e">
        <f t="shared" si="30"/>
        <v>#DIV/0!</v>
      </c>
      <c r="O331" s="82" t="e">
        <f>M331*Stundenverrechnungssatz!$C$44</f>
        <v>#DIV/0!</v>
      </c>
      <c r="P331" s="83" t="e">
        <f t="shared" si="31"/>
        <v>#DIV/0!</v>
      </c>
      <c r="Q331" s="123" t="e">
        <f t="shared" si="33"/>
        <v>#DIV/0!</v>
      </c>
    </row>
    <row r="332" spans="1:17" ht="15" x14ac:dyDescent="0.25">
      <c r="A332" s="124" t="s">
        <v>425</v>
      </c>
      <c r="B332" s="77" t="s">
        <v>137</v>
      </c>
      <c r="C332" s="84" t="s">
        <v>394</v>
      </c>
      <c r="D332" s="87" t="s">
        <v>86</v>
      </c>
      <c r="E332" s="87">
        <v>46.38</v>
      </c>
      <c r="F332" s="80" t="s">
        <v>548</v>
      </c>
      <c r="G332" s="87" t="s">
        <v>126</v>
      </c>
      <c r="H332" s="151">
        <f>VLOOKUP(F332,'Raumgruppen - Leistungen'!$C$2:$F$77,3)</f>
        <v>2.5</v>
      </c>
      <c r="I332" s="78">
        <v>125</v>
      </c>
      <c r="J332" s="79">
        <f t="shared" si="32"/>
        <v>5797.5</v>
      </c>
      <c r="K332" s="110">
        <f>VLOOKUP(F332,'Raumgruppen - Leistungen'!$C$2:$F$77,4)*$L332</f>
        <v>0</v>
      </c>
      <c r="L332" s="67">
        <v>1</v>
      </c>
      <c r="M332" s="93" t="e">
        <f t="shared" si="34"/>
        <v>#DIV/0!</v>
      </c>
      <c r="N332" s="81" t="e">
        <f t="shared" si="30"/>
        <v>#DIV/0!</v>
      </c>
      <c r="O332" s="82" t="e">
        <f>M332*Stundenverrechnungssatz!$C$44</f>
        <v>#DIV/0!</v>
      </c>
      <c r="P332" s="83" t="e">
        <f t="shared" si="31"/>
        <v>#DIV/0!</v>
      </c>
      <c r="Q332" s="123" t="e">
        <f t="shared" si="33"/>
        <v>#DIV/0!</v>
      </c>
    </row>
    <row r="333" spans="1:17" ht="15" x14ac:dyDescent="0.25">
      <c r="A333" s="124" t="s">
        <v>425</v>
      </c>
      <c r="B333" s="77" t="s">
        <v>137</v>
      </c>
      <c r="C333" s="84" t="s">
        <v>477</v>
      </c>
      <c r="D333" s="87" t="s">
        <v>478</v>
      </c>
      <c r="E333" s="87">
        <v>5</v>
      </c>
      <c r="F333" s="80" t="s">
        <v>576</v>
      </c>
      <c r="G333" s="87" t="s">
        <v>126</v>
      </c>
      <c r="H333" s="151">
        <f>VLOOKUP(F333,'Raumgruppen - Leistungen'!$C$2:$F$77,3)</f>
        <v>0.25</v>
      </c>
      <c r="I333" s="78">
        <v>12</v>
      </c>
      <c r="J333" s="79">
        <f t="shared" si="32"/>
        <v>60</v>
      </c>
      <c r="K333" s="110">
        <f>VLOOKUP(F333,'Raumgruppen - Leistungen'!$C$2:$F$77,4)*$L333</f>
        <v>0</v>
      </c>
      <c r="L333" s="67">
        <v>1</v>
      </c>
      <c r="M333" s="93" t="e">
        <f t="shared" si="34"/>
        <v>#DIV/0!</v>
      </c>
      <c r="N333" s="81" t="e">
        <f t="shared" si="30"/>
        <v>#DIV/0!</v>
      </c>
      <c r="O333" s="82" t="e">
        <f>M333*Stundenverrechnungssatz!$C$44</f>
        <v>#DIV/0!</v>
      </c>
      <c r="P333" s="83" t="e">
        <f t="shared" si="31"/>
        <v>#DIV/0!</v>
      </c>
      <c r="Q333" s="123" t="e">
        <f t="shared" si="33"/>
        <v>#DIV/0!</v>
      </c>
    </row>
    <row r="334" spans="1:17" ht="15" x14ac:dyDescent="0.25">
      <c r="A334" s="126" t="s">
        <v>425</v>
      </c>
      <c r="B334" s="87" t="s">
        <v>137</v>
      </c>
      <c r="C334" s="88" t="s">
        <v>124</v>
      </c>
      <c r="D334" s="87" t="s">
        <v>479</v>
      </c>
      <c r="E334" s="87">
        <v>16.7</v>
      </c>
      <c r="F334" s="80" t="s">
        <v>546</v>
      </c>
      <c r="G334" s="87" t="s">
        <v>126</v>
      </c>
      <c r="H334" s="151">
        <f>VLOOKUP(F334,'Raumgruppen - Leistungen'!$C$2:$F$77,3)</f>
        <v>2.5</v>
      </c>
      <c r="I334" s="78">
        <v>125</v>
      </c>
      <c r="J334" s="79">
        <f t="shared" si="32"/>
        <v>2087.5</v>
      </c>
      <c r="K334" s="110">
        <f>VLOOKUP(F334,'Raumgruppen - Leistungen'!$C$2:$F$77,4)*$L334</f>
        <v>0</v>
      </c>
      <c r="L334" s="67">
        <v>1</v>
      </c>
      <c r="M334" s="93" t="e">
        <f t="shared" si="34"/>
        <v>#DIV/0!</v>
      </c>
      <c r="N334" s="81" t="e">
        <f t="shared" si="30"/>
        <v>#DIV/0!</v>
      </c>
      <c r="O334" s="82" t="e">
        <f>M334*Stundenverrechnungssatz!$C$44</f>
        <v>#DIV/0!</v>
      </c>
      <c r="P334" s="83" t="e">
        <f t="shared" si="31"/>
        <v>#DIV/0!</v>
      </c>
      <c r="Q334" s="123" t="e">
        <f t="shared" si="33"/>
        <v>#DIV/0!</v>
      </c>
    </row>
    <row r="335" spans="1:17" ht="15" x14ac:dyDescent="0.25">
      <c r="A335" s="124" t="s">
        <v>425</v>
      </c>
      <c r="B335" s="77">
        <v>1</v>
      </c>
      <c r="C335" s="84" t="s">
        <v>145</v>
      </c>
      <c r="D335" s="87" t="s">
        <v>86</v>
      </c>
      <c r="E335" s="87">
        <v>74.27</v>
      </c>
      <c r="F335" s="80" t="s">
        <v>548</v>
      </c>
      <c r="G335" s="87" t="s">
        <v>101</v>
      </c>
      <c r="H335" s="151">
        <f>VLOOKUP(F335,'Raumgruppen - Leistungen'!$C$2:$F$77,3)</f>
        <v>2.5</v>
      </c>
      <c r="I335" s="78">
        <v>125</v>
      </c>
      <c r="J335" s="79">
        <f t="shared" si="32"/>
        <v>9283.75</v>
      </c>
      <c r="K335" s="110">
        <f>VLOOKUP(F335,'Raumgruppen - Leistungen'!$C$2:$F$77,4)*$L335</f>
        <v>0</v>
      </c>
      <c r="L335" s="67">
        <v>1</v>
      </c>
      <c r="M335" s="93" t="e">
        <f t="shared" si="34"/>
        <v>#DIV/0!</v>
      </c>
      <c r="N335" s="81" t="e">
        <f t="shared" si="30"/>
        <v>#DIV/0!</v>
      </c>
      <c r="O335" s="82" t="e">
        <f>M335*Stundenverrechnungssatz!$C$44</f>
        <v>#DIV/0!</v>
      </c>
      <c r="P335" s="83" t="e">
        <f t="shared" si="31"/>
        <v>#DIV/0!</v>
      </c>
      <c r="Q335" s="123" t="e">
        <f t="shared" si="33"/>
        <v>#DIV/0!</v>
      </c>
    </row>
    <row r="336" spans="1:17" ht="15" x14ac:dyDescent="0.25">
      <c r="A336" s="124" t="s">
        <v>425</v>
      </c>
      <c r="B336" s="77">
        <v>1</v>
      </c>
      <c r="C336" s="84" t="s">
        <v>480</v>
      </c>
      <c r="D336" s="87" t="s">
        <v>86</v>
      </c>
      <c r="E336" s="87">
        <v>42.12</v>
      </c>
      <c r="F336" s="80" t="s">
        <v>548</v>
      </c>
      <c r="G336" s="87" t="s">
        <v>101</v>
      </c>
      <c r="H336" s="151">
        <f>VLOOKUP(F336,'Raumgruppen - Leistungen'!$C$2:$F$77,3)</f>
        <v>2.5</v>
      </c>
      <c r="I336" s="78">
        <v>125</v>
      </c>
      <c r="J336" s="79">
        <f t="shared" si="32"/>
        <v>5265</v>
      </c>
      <c r="K336" s="110">
        <f>VLOOKUP(F336,'Raumgruppen - Leistungen'!$C$2:$F$77,4)*$L336</f>
        <v>0</v>
      </c>
      <c r="L336" s="67">
        <v>1</v>
      </c>
      <c r="M336" s="93" t="e">
        <f t="shared" si="34"/>
        <v>#DIV/0!</v>
      </c>
      <c r="N336" s="81" t="e">
        <f t="shared" si="30"/>
        <v>#DIV/0!</v>
      </c>
      <c r="O336" s="82" t="e">
        <f>M336*Stundenverrechnungssatz!$C$44</f>
        <v>#DIV/0!</v>
      </c>
      <c r="P336" s="83" t="e">
        <f t="shared" si="31"/>
        <v>#DIV/0!</v>
      </c>
      <c r="Q336" s="123" t="e">
        <f t="shared" si="33"/>
        <v>#DIV/0!</v>
      </c>
    </row>
    <row r="337" spans="1:17" ht="15" x14ac:dyDescent="0.25">
      <c r="A337" s="124" t="s">
        <v>425</v>
      </c>
      <c r="B337" s="77">
        <v>1</v>
      </c>
      <c r="C337" s="84" t="s">
        <v>148</v>
      </c>
      <c r="D337" s="87" t="s">
        <v>432</v>
      </c>
      <c r="E337" s="87">
        <v>21.08</v>
      </c>
      <c r="F337" s="80" t="s">
        <v>544</v>
      </c>
      <c r="G337" s="87" t="s">
        <v>101</v>
      </c>
      <c r="H337" s="151">
        <f>VLOOKUP(F337,'Raumgruppen - Leistungen'!$C$2:$F$77,3)</f>
        <v>2</v>
      </c>
      <c r="I337" s="78">
        <v>100</v>
      </c>
      <c r="J337" s="79">
        <f t="shared" si="32"/>
        <v>2108</v>
      </c>
      <c r="K337" s="110">
        <f>VLOOKUP(F337,'Raumgruppen - Leistungen'!$C$2:$F$77,4)*$L337</f>
        <v>0</v>
      </c>
      <c r="L337" s="67">
        <v>1</v>
      </c>
      <c r="M337" s="93" t="e">
        <f t="shared" si="34"/>
        <v>#DIV/0!</v>
      </c>
      <c r="N337" s="81" t="e">
        <f t="shared" si="30"/>
        <v>#DIV/0!</v>
      </c>
      <c r="O337" s="82" t="e">
        <f>M337*Stundenverrechnungssatz!$C$44</f>
        <v>#DIV/0!</v>
      </c>
      <c r="P337" s="83" t="e">
        <f t="shared" si="31"/>
        <v>#DIV/0!</v>
      </c>
      <c r="Q337" s="123" t="e">
        <f t="shared" si="33"/>
        <v>#DIV/0!</v>
      </c>
    </row>
    <row r="338" spans="1:17" ht="15" x14ac:dyDescent="0.25">
      <c r="A338" s="124" t="s">
        <v>425</v>
      </c>
      <c r="B338" s="77">
        <v>1</v>
      </c>
      <c r="C338" s="84" t="s">
        <v>150</v>
      </c>
      <c r="D338" s="87" t="s">
        <v>481</v>
      </c>
      <c r="E338" s="87">
        <v>141.68</v>
      </c>
      <c r="F338" s="80" t="s">
        <v>137</v>
      </c>
      <c r="G338" s="87" t="s">
        <v>101</v>
      </c>
      <c r="H338" s="151">
        <f>VLOOKUP(F338,'Raumgruppen - Leistungen'!$C$2:$F$77,3)</f>
        <v>1</v>
      </c>
      <c r="I338" s="78">
        <v>52</v>
      </c>
      <c r="J338" s="79">
        <f t="shared" si="32"/>
        <v>7367.3600000000006</v>
      </c>
      <c r="K338" s="110">
        <f>VLOOKUP(F338,'Raumgruppen - Leistungen'!$C$2:$F$77,4)*$L338</f>
        <v>0</v>
      </c>
      <c r="L338" s="67">
        <v>1</v>
      </c>
      <c r="M338" s="93" t="e">
        <f t="shared" si="34"/>
        <v>#DIV/0!</v>
      </c>
      <c r="N338" s="81" t="e">
        <f t="shared" si="30"/>
        <v>#DIV/0!</v>
      </c>
      <c r="O338" s="82" t="e">
        <f>M338*Stundenverrechnungssatz!$C$44</f>
        <v>#DIV/0!</v>
      </c>
      <c r="P338" s="83" t="e">
        <f t="shared" si="31"/>
        <v>#DIV/0!</v>
      </c>
      <c r="Q338" s="123" t="e">
        <f t="shared" si="33"/>
        <v>#DIV/0!</v>
      </c>
    </row>
    <row r="339" spans="1:17" ht="15" x14ac:dyDescent="0.25">
      <c r="A339" s="124" t="s">
        <v>425</v>
      </c>
      <c r="B339" s="77">
        <v>1</v>
      </c>
      <c r="C339" s="84" t="s">
        <v>152</v>
      </c>
      <c r="D339" s="87" t="s">
        <v>482</v>
      </c>
      <c r="E339" s="87">
        <v>28.56</v>
      </c>
      <c r="F339" s="80" t="s">
        <v>573</v>
      </c>
      <c r="G339" s="87" t="s">
        <v>84</v>
      </c>
      <c r="H339" s="151">
        <f>VLOOKUP(F339,'Raumgruppen - Leistungen'!$C$2:$F$77,3)</f>
        <v>0.5</v>
      </c>
      <c r="I339" s="78">
        <v>25</v>
      </c>
      <c r="J339" s="79">
        <f t="shared" si="32"/>
        <v>714</v>
      </c>
      <c r="K339" s="110">
        <f>VLOOKUP(F339,'Raumgruppen - Leistungen'!$C$2:$F$77,4)*$L339</f>
        <v>0</v>
      </c>
      <c r="L339" s="67">
        <v>1</v>
      </c>
      <c r="M339" s="93" t="e">
        <f t="shared" si="34"/>
        <v>#DIV/0!</v>
      </c>
      <c r="N339" s="81" t="e">
        <f t="shared" si="30"/>
        <v>#DIV/0!</v>
      </c>
      <c r="O339" s="82" t="e">
        <f>M339*Stundenverrechnungssatz!$C$44</f>
        <v>#DIV/0!</v>
      </c>
      <c r="P339" s="83" t="e">
        <f t="shared" si="31"/>
        <v>#DIV/0!</v>
      </c>
      <c r="Q339" s="123" t="e">
        <f t="shared" si="33"/>
        <v>#DIV/0!</v>
      </c>
    </row>
    <row r="340" spans="1:17" ht="15" x14ac:dyDescent="0.25">
      <c r="A340" s="124" t="s">
        <v>425</v>
      </c>
      <c r="B340" s="77">
        <v>1</v>
      </c>
      <c r="C340" s="84" t="s">
        <v>154</v>
      </c>
      <c r="D340" s="87" t="s">
        <v>483</v>
      </c>
      <c r="E340" s="87">
        <v>52.86</v>
      </c>
      <c r="F340" s="80" t="s">
        <v>573</v>
      </c>
      <c r="G340" s="87" t="s">
        <v>84</v>
      </c>
      <c r="H340" s="151">
        <f>VLOOKUP(F340,'Raumgruppen - Leistungen'!$C$2:$F$77,3)</f>
        <v>0.5</v>
      </c>
      <c r="I340" s="78">
        <v>25</v>
      </c>
      <c r="J340" s="79">
        <f t="shared" si="32"/>
        <v>1321.5</v>
      </c>
      <c r="K340" s="110">
        <f>VLOOKUP(F340,'Raumgruppen - Leistungen'!$C$2:$F$77,4)*$L340</f>
        <v>0</v>
      </c>
      <c r="L340" s="67">
        <v>1</v>
      </c>
      <c r="M340" s="93" t="e">
        <f t="shared" si="34"/>
        <v>#DIV/0!</v>
      </c>
      <c r="N340" s="81" t="e">
        <f t="shared" si="30"/>
        <v>#DIV/0!</v>
      </c>
      <c r="O340" s="82" t="e">
        <f>M340*Stundenverrechnungssatz!$C$44</f>
        <v>#DIV/0!</v>
      </c>
      <c r="P340" s="83" t="e">
        <f t="shared" si="31"/>
        <v>#DIV/0!</v>
      </c>
      <c r="Q340" s="123" t="e">
        <f t="shared" si="33"/>
        <v>#DIV/0!</v>
      </c>
    </row>
    <row r="341" spans="1:17" ht="15" x14ac:dyDescent="0.25">
      <c r="A341" s="124" t="s">
        <v>425</v>
      </c>
      <c r="B341" s="77">
        <v>1</v>
      </c>
      <c r="C341" s="84" t="s">
        <v>156</v>
      </c>
      <c r="D341" s="87" t="s">
        <v>484</v>
      </c>
      <c r="E341" s="87">
        <v>21.82</v>
      </c>
      <c r="F341" s="80" t="s">
        <v>573</v>
      </c>
      <c r="G341" s="87" t="s">
        <v>84</v>
      </c>
      <c r="H341" s="151">
        <f>VLOOKUP(F341,'Raumgruppen - Leistungen'!$C$2:$F$77,3)</f>
        <v>0.5</v>
      </c>
      <c r="I341" s="78">
        <v>25</v>
      </c>
      <c r="J341" s="79">
        <f t="shared" si="32"/>
        <v>545.5</v>
      </c>
      <c r="K341" s="110">
        <f>VLOOKUP(F341,'Raumgruppen - Leistungen'!$C$2:$F$77,4)*$L341</f>
        <v>0</v>
      </c>
      <c r="L341" s="67">
        <v>1</v>
      </c>
      <c r="M341" s="93" t="e">
        <f t="shared" si="34"/>
        <v>#DIV/0!</v>
      </c>
      <c r="N341" s="81" t="e">
        <f t="shared" si="30"/>
        <v>#DIV/0!</v>
      </c>
      <c r="O341" s="82" t="e">
        <f>M341*Stundenverrechnungssatz!$C$44</f>
        <v>#DIV/0!</v>
      </c>
      <c r="P341" s="83" t="e">
        <f t="shared" si="31"/>
        <v>#DIV/0!</v>
      </c>
      <c r="Q341" s="123" t="e">
        <f t="shared" si="33"/>
        <v>#DIV/0!</v>
      </c>
    </row>
    <row r="342" spans="1:17" ht="15" x14ac:dyDescent="0.25">
      <c r="A342" s="124" t="s">
        <v>425</v>
      </c>
      <c r="B342" s="77">
        <v>1</v>
      </c>
      <c r="C342" s="84" t="s">
        <v>158</v>
      </c>
      <c r="D342" s="87" t="s">
        <v>391</v>
      </c>
      <c r="E342" s="87">
        <v>6.64</v>
      </c>
      <c r="F342" s="80" t="s">
        <v>573</v>
      </c>
      <c r="G342" s="87" t="s">
        <v>84</v>
      </c>
      <c r="H342" s="151">
        <f>VLOOKUP(F342,'Raumgruppen - Leistungen'!$C$2:$F$77,3)</f>
        <v>0.5</v>
      </c>
      <c r="I342" s="78">
        <v>25</v>
      </c>
      <c r="J342" s="79">
        <f t="shared" si="32"/>
        <v>166</v>
      </c>
      <c r="K342" s="110">
        <f>VLOOKUP(F342,'Raumgruppen - Leistungen'!$C$2:$F$77,4)*$L342</f>
        <v>0</v>
      </c>
      <c r="L342" s="67">
        <v>1</v>
      </c>
      <c r="M342" s="93" t="e">
        <f t="shared" si="34"/>
        <v>#DIV/0!</v>
      </c>
      <c r="N342" s="81" t="e">
        <f t="shared" si="30"/>
        <v>#DIV/0!</v>
      </c>
      <c r="O342" s="82" t="e">
        <f>M342*Stundenverrechnungssatz!$C$44</f>
        <v>#DIV/0!</v>
      </c>
      <c r="P342" s="83" t="e">
        <f t="shared" si="31"/>
        <v>#DIV/0!</v>
      </c>
      <c r="Q342" s="123" t="e">
        <f t="shared" si="33"/>
        <v>#DIV/0!</v>
      </c>
    </row>
    <row r="343" spans="1:17" ht="15" x14ac:dyDescent="0.25">
      <c r="A343" s="124" t="s">
        <v>425</v>
      </c>
      <c r="B343" s="77">
        <v>1</v>
      </c>
      <c r="C343" s="84" t="s">
        <v>160</v>
      </c>
      <c r="D343" s="153" t="s">
        <v>485</v>
      </c>
      <c r="E343" s="87">
        <v>119.12</v>
      </c>
      <c r="F343" s="80" t="s">
        <v>573</v>
      </c>
      <c r="G343" s="87" t="s">
        <v>84</v>
      </c>
      <c r="H343" s="151">
        <f>VLOOKUP(F343,'Raumgruppen - Leistungen'!$C$2:$F$77,3)</f>
        <v>0.5</v>
      </c>
      <c r="I343" s="78">
        <v>25</v>
      </c>
      <c r="J343" s="79">
        <f t="shared" si="32"/>
        <v>2978</v>
      </c>
      <c r="K343" s="110">
        <f>VLOOKUP(F343,'Raumgruppen - Leistungen'!$C$2:$F$77,4)*$L343</f>
        <v>0</v>
      </c>
      <c r="L343" s="67">
        <v>1</v>
      </c>
      <c r="M343" s="93" t="e">
        <f t="shared" si="34"/>
        <v>#DIV/0!</v>
      </c>
      <c r="N343" s="81" t="e">
        <f t="shared" ref="N343:N381" si="35">M343*H343</f>
        <v>#DIV/0!</v>
      </c>
      <c r="O343" s="82" t="e">
        <f>M343*Stundenverrechnungssatz!$C$44</f>
        <v>#DIV/0!</v>
      </c>
      <c r="P343" s="83" t="e">
        <f t="shared" ref="P343:P381" si="36">I343*O343</f>
        <v>#DIV/0!</v>
      </c>
      <c r="Q343" s="123" t="e">
        <f t="shared" si="33"/>
        <v>#DIV/0!</v>
      </c>
    </row>
    <row r="344" spans="1:17" ht="15" x14ac:dyDescent="0.25">
      <c r="A344" s="124" t="s">
        <v>425</v>
      </c>
      <c r="B344" s="77">
        <v>1</v>
      </c>
      <c r="C344" s="84" t="s">
        <v>162</v>
      </c>
      <c r="D344" s="87" t="s">
        <v>525</v>
      </c>
      <c r="E344" s="87">
        <v>18.71</v>
      </c>
      <c r="F344" s="80" t="s">
        <v>573</v>
      </c>
      <c r="G344" s="87" t="s">
        <v>84</v>
      </c>
      <c r="H344" s="151">
        <f>VLOOKUP(F344,'Raumgruppen - Leistungen'!$C$2:$F$77,3)</f>
        <v>0.5</v>
      </c>
      <c r="I344" s="78">
        <v>25</v>
      </c>
      <c r="J344" s="79">
        <f t="shared" ref="J344:J381" si="37">E344*I344</f>
        <v>467.75</v>
      </c>
      <c r="K344" s="110">
        <f>VLOOKUP(F344,'Raumgruppen - Leistungen'!$C$2:$F$77,4)*$L344</f>
        <v>0</v>
      </c>
      <c r="L344" s="67">
        <v>1</v>
      </c>
      <c r="M344" s="93" t="e">
        <f t="shared" si="34"/>
        <v>#DIV/0!</v>
      </c>
      <c r="N344" s="81" t="e">
        <f t="shared" si="35"/>
        <v>#DIV/0!</v>
      </c>
      <c r="O344" s="82" t="e">
        <f>M344*Stundenverrechnungssatz!$C$44</f>
        <v>#DIV/0!</v>
      </c>
      <c r="P344" s="83" t="e">
        <f t="shared" si="36"/>
        <v>#DIV/0!</v>
      </c>
      <c r="Q344" s="123" t="e">
        <f t="shared" ref="Q344:Q381" si="38">P344/12</f>
        <v>#DIV/0!</v>
      </c>
    </row>
    <row r="345" spans="1:17" ht="15" x14ac:dyDescent="0.25">
      <c r="A345" s="124" t="s">
        <v>425</v>
      </c>
      <c r="B345" s="77">
        <v>1</v>
      </c>
      <c r="C345" s="84" t="s">
        <v>355</v>
      </c>
      <c r="D345" s="87" t="s">
        <v>391</v>
      </c>
      <c r="E345" s="87">
        <v>3.85</v>
      </c>
      <c r="F345" s="80" t="s">
        <v>529</v>
      </c>
      <c r="G345" s="87" t="s">
        <v>84</v>
      </c>
      <c r="H345" s="151">
        <f>VLOOKUP(F345,'Raumgruppen - Leistungen'!$C$2:$F$77,3)</f>
        <v>3</v>
      </c>
      <c r="I345" s="78">
        <v>151</v>
      </c>
      <c r="J345" s="79">
        <f t="shared" si="37"/>
        <v>581.35</v>
      </c>
      <c r="K345" s="110">
        <f>VLOOKUP(F345,'Raumgruppen - Leistungen'!$C$2:$F$77,4)*$L345</f>
        <v>0</v>
      </c>
      <c r="L345" s="67">
        <v>1</v>
      </c>
      <c r="M345" s="93" t="e">
        <f t="shared" ref="M345:M381" si="39">E345/K345</f>
        <v>#DIV/0!</v>
      </c>
      <c r="N345" s="81" t="e">
        <f t="shared" si="35"/>
        <v>#DIV/0!</v>
      </c>
      <c r="O345" s="82" t="e">
        <f>M345*Stundenverrechnungssatz!$C$44</f>
        <v>#DIV/0!</v>
      </c>
      <c r="P345" s="83" t="e">
        <f t="shared" si="36"/>
        <v>#DIV/0!</v>
      </c>
      <c r="Q345" s="123" t="e">
        <f t="shared" si="38"/>
        <v>#DIV/0!</v>
      </c>
    </row>
    <row r="346" spans="1:17" ht="15" x14ac:dyDescent="0.25">
      <c r="A346" s="124" t="s">
        <v>425</v>
      </c>
      <c r="B346" s="77">
        <v>1</v>
      </c>
      <c r="C346" s="84" t="s">
        <v>165</v>
      </c>
      <c r="D346" s="87" t="s">
        <v>486</v>
      </c>
      <c r="E346" s="87">
        <v>103.61</v>
      </c>
      <c r="F346" s="80" t="s">
        <v>528</v>
      </c>
      <c r="G346" s="87" t="s">
        <v>101</v>
      </c>
      <c r="H346" s="151">
        <f>VLOOKUP(F346,'Raumgruppen - Leistungen'!$C$2:$F$77,3)</f>
        <v>3</v>
      </c>
      <c r="I346" s="78">
        <v>151</v>
      </c>
      <c r="J346" s="79">
        <f t="shared" si="37"/>
        <v>15645.11</v>
      </c>
      <c r="K346" s="110">
        <f>VLOOKUP(F346,'Raumgruppen - Leistungen'!$C$2:$F$77,4)*$L346</f>
        <v>0</v>
      </c>
      <c r="L346" s="67">
        <v>1</v>
      </c>
      <c r="M346" s="93" t="e">
        <f t="shared" si="39"/>
        <v>#DIV/0!</v>
      </c>
      <c r="N346" s="81" t="e">
        <f t="shared" si="35"/>
        <v>#DIV/0!</v>
      </c>
      <c r="O346" s="82" t="e">
        <f>M346*Stundenverrechnungssatz!$C$44</f>
        <v>#DIV/0!</v>
      </c>
      <c r="P346" s="83" t="e">
        <f t="shared" si="36"/>
        <v>#DIV/0!</v>
      </c>
      <c r="Q346" s="123" t="e">
        <f t="shared" si="38"/>
        <v>#DIV/0!</v>
      </c>
    </row>
    <row r="347" spans="1:17" ht="15" x14ac:dyDescent="0.25">
      <c r="A347" s="124" t="s">
        <v>425</v>
      </c>
      <c r="B347" s="77">
        <v>1</v>
      </c>
      <c r="C347" s="84" t="s">
        <v>356</v>
      </c>
      <c r="D347" s="87" t="s">
        <v>110</v>
      </c>
      <c r="E347" s="87">
        <v>11.42</v>
      </c>
      <c r="F347" s="80" t="s">
        <v>513</v>
      </c>
      <c r="G347" s="87" t="s">
        <v>84</v>
      </c>
      <c r="H347" s="151">
        <f>VLOOKUP(F347,'Raumgruppen - Leistungen'!$C$2:$F$77,3)</f>
        <v>6</v>
      </c>
      <c r="I347" s="108">
        <v>302</v>
      </c>
      <c r="J347" s="79">
        <f t="shared" si="37"/>
        <v>3448.84</v>
      </c>
      <c r="K347" s="110">
        <f>VLOOKUP(F347,'Raumgruppen - Leistungen'!$C$2:$F$77,4)*$L347</f>
        <v>0</v>
      </c>
      <c r="L347" s="67">
        <v>1</v>
      </c>
      <c r="M347" s="93" t="e">
        <f t="shared" si="39"/>
        <v>#DIV/0!</v>
      </c>
      <c r="N347" s="81" t="e">
        <f t="shared" si="35"/>
        <v>#DIV/0!</v>
      </c>
      <c r="O347" s="82" t="e">
        <f>M347*Stundenverrechnungssatz!$C$44</f>
        <v>#DIV/0!</v>
      </c>
      <c r="P347" s="83" t="e">
        <f t="shared" si="36"/>
        <v>#DIV/0!</v>
      </c>
      <c r="Q347" s="123" t="e">
        <f t="shared" si="38"/>
        <v>#DIV/0!</v>
      </c>
    </row>
    <row r="348" spans="1:17" ht="15" x14ac:dyDescent="0.25">
      <c r="A348" s="124" t="s">
        <v>425</v>
      </c>
      <c r="B348" s="77">
        <v>1</v>
      </c>
      <c r="C348" s="84" t="s">
        <v>168</v>
      </c>
      <c r="D348" s="87" t="s">
        <v>103</v>
      </c>
      <c r="E348" s="87">
        <v>11.63</v>
      </c>
      <c r="F348" s="80" t="s">
        <v>513</v>
      </c>
      <c r="G348" s="87" t="s">
        <v>84</v>
      </c>
      <c r="H348" s="151">
        <f>VLOOKUP(F348,'Raumgruppen - Leistungen'!$C$2:$F$77,3)</f>
        <v>6</v>
      </c>
      <c r="I348" s="108">
        <v>302</v>
      </c>
      <c r="J348" s="79">
        <f t="shared" si="37"/>
        <v>3512.26</v>
      </c>
      <c r="K348" s="110">
        <f>VLOOKUP(F348,'Raumgruppen - Leistungen'!$C$2:$F$77,4)*$L348</f>
        <v>0</v>
      </c>
      <c r="L348" s="67">
        <v>1</v>
      </c>
      <c r="M348" s="93" t="e">
        <f t="shared" si="39"/>
        <v>#DIV/0!</v>
      </c>
      <c r="N348" s="81" t="e">
        <f t="shared" si="35"/>
        <v>#DIV/0!</v>
      </c>
      <c r="O348" s="82" t="e">
        <f>M348*Stundenverrechnungssatz!$C$44</f>
        <v>#DIV/0!</v>
      </c>
      <c r="P348" s="83" t="e">
        <f t="shared" si="36"/>
        <v>#DIV/0!</v>
      </c>
      <c r="Q348" s="123" t="e">
        <f t="shared" si="38"/>
        <v>#DIV/0!</v>
      </c>
    </row>
    <row r="349" spans="1:17" ht="15" x14ac:dyDescent="0.25">
      <c r="A349" s="124" t="s">
        <v>425</v>
      </c>
      <c r="B349" s="77">
        <v>1</v>
      </c>
      <c r="C349" s="84" t="s">
        <v>170</v>
      </c>
      <c r="D349" s="87" t="s">
        <v>83</v>
      </c>
      <c r="E349" s="87">
        <v>111.36</v>
      </c>
      <c r="F349" s="80" t="s">
        <v>582</v>
      </c>
      <c r="G349" s="87" t="s">
        <v>101</v>
      </c>
      <c r="H349" s="151">
        <f>VLOOKUP(F349,'Raumgruppen - Leistungen'!$C$2:$F$77,3)</f>
        <v>1</v>
      </c>
      <c r="I349" s="78">
        <v>52</v>
      </c>
      <c r="J349" s="79">
        <f t="shared" si="37"/>
        <v>5790.72</v>
      </c>
      <c r="K349" s="110">
        <f>VLOOKUP(F349,'Raumgruppen - Leistungen'!$C$2:$F$77,4)*$L349</f>
        <v>0</v>
      </c>
      <c r="L349" s="67">
        <v>1</v>
      </c>
      <c r="M349" s="93" t="e">
        <f t="shared" si="39"/>
        <v>#DIV/0!</v>
      </c>
      <c r="N349" s="81" t="e">
        <f t="shared" si="35"/>
        <v>#DIV/0!</v>
      </c>
      <c r="O349" s="82" t="e">
        <f>M349*Stundenverrechnungssatz!$C$44</f>
        <v>#DIV/0!</v>
      </c>
      <c r="P349" s="83" t="e">
        <f t="shared" si="36"/>
        <v>#DIV/0!</v>
      </c>
      <c r="Q349" s="123" t="e">
        <f t="shared" si="38"/>
        <v>#DIV/0!</v>
      </c>
    </row>
    <row r="350" spans="1:17" ht="26.25" x14ac:dyDescent="0.25">
      <c r="A350" s="124" t="s">
        <v>425</v>
      </c>
      <c r="B350" s="77">
        <v>1</v>
      </c>
      <c r="C350" s="84" t="s">
        <v>172</v>
      </c>
      <c r="D350" s="87" t="s">
        <v>487</v>
      </c>
      <c r="E350" s="87">
        <v>80.44</v>
      </c>
      <c r="F350" s="80" t="s">
        <v>530</v>
      </c>
      <c r="G350" s="87" t="s">
        <v>84</v>
      </c>
      <c r="H350" s="151">
        <f>VLOOKUP(F350,'Raumgruppen - Leistungen'!$C$2:$F$77,3)</f>
        <v>6</v>
      </c>
      <c r="I350" s="108">
        <v>302</v>
      </c>
      <c r="J350" s="79">
        <f t="shared" si="37"/>
        <v>24292.880000000001</v>
      </c>
      <c r="K350" s="110">
        <f>VLOOKUP(F350,'Raumgruppen - Leistungen'!$C$2:$F$77,4)*$L350</f>
        <v>0</v>
      </c>
      <c r="L350" s="67">
        <v>1</v>
      </c>
      <c r="M350" s="93" t="e">
        <f t="shared" si="39"/>
        <v>#DIV/0!</v>
      </c>
      <c r="N350" s="81" t="e">
        <f t="shared" si="35"/>
        <v>#DIV/0!</v>
      </c>
      <c r="O350" s="82" t="e">
        <f>M350*Stundenverrechnungssatz!$C$44</f>
        <v>#DIV/0!</v>
      </c>
      <c r="P350" s="83" t="e">
        <f t="shared" si="36"/>
        <v>#DIV/0!</v>
      </c>
      <c r="Q350" s="123" t="e">
        <f t="shared" si="38"/>
        <v>#DIV/0!</v>
      </c>
    </row>
    <row r="351" spans="1:17" ht="15" x14ac:dyDescent="0.25">
      <c r="A351" s="124" t="s">
        <v>425</v>
      </c>
      <c r="B351" s="77">
        <v>1</v>
      </c>
      <c r="C351" s="84" t="s">
        <v>174</v>
      </c>
      <c r="D351" s="87" t="s">
        <v>488</v>
      </c>
      <c r="E351" s="87">
        <v>9.83</v>
      </c>
      <c r="F351" s="80" t="s">
        <v>530</v>
      </c>
      <c r="G351" s="87" t="s">
        <v>84</v>
      </c>
      <c r="H351" s="151">
        <f>VLOOKUP(F351,'Raumgruppen - Leistungen'!$C$2:$F$77,3)</f>
        <v>6</v>
      </c>
      <c r="I351" s="108">
        <v>302</v>
      </c>
      <c r="J351" s="79">
        <f t="shared" si="37"/>
        <v>2968.66</v>
      </c>
      <c r="K351" s="110">
        <f>VLOOKUP(F351,'Raumgruppen - Leistungen'!$C$2:$F$77,4)*$L351</f>
        <v>0</v>
      </c>
      <c r="L351" s="67">
        <v>1</v>
      </c>
      <c r="M351" s="93" t="e">
        <f t="shared" si="39"/>
        <v>#DIV/0!</v>
      </c>
      <c r="N351" s="81" t="e">
        <f t="shared" si="35"/>
        <v>#DIV/0!</v>
      </c>
      <c r="O351" s="82" t="e">
        <f>M351*Stundenverrechnungssatz!$C$44</f>
        <v>#DIV/0!</v>
      </c>
      <c r="P351" s="83" t="e">
        <f t="shared" si="36"/>
        <v>#DIV/0!</v>
      </c>
      <c r="Q351" s="123" t="e">
        <f t="shared" si="38"/>
        <v>#DIV/0!</v>
      </c>
    </row>
    <row r="352" spans="1:17" ht="15" x14ac:dyDescent="0.25">
      <c r="A352" s="124" t="s">
        <v>425</v>
      </c>
      <c r="B352" s="77">
        <v>1</v>
      </c>
      <c r="C352" s="84" t="s">
        <v>176</v>
      </c>
      <c r="D352" s="87" t="s">
        <v>489</v>
      </c>
      <c r="E352" s="87">
        <v>24.98</v>
      </c>
      <c r="F352" s="80" t="s">
        <v>576</v>
      </c>
      <c r="G352" s="87" t="s">
        <v>101</v>
      </c>
      <c r="H352" s="151">
        <f>VLOOKUP(F352,'Raumgruppen - Leistungen'!$C$2:$F$77,3)</f>
        <v>0.25</v>
      </c>
      <c r="I352" s="78">
        <v>12</v>
      </c>
      <c r="J352" s="79">
        <f t="shared" si="37"/>
        <v>299.76</v>
      </c>
      <c r="K352" s="110">
        <f>VLOOKUP(F352,'Raumgruppen - Leistungen'!$C$2:$F$77,4)*$L352</f>
        <v>0</v>
      </c>
      <c r="L352" s="67">
        <v>1</v>
      </c>
      <c r="M352" s="93" t="e">
        <f t="shared" si="39"/>
        <v>#DIV/0!</v>
      </c>
      <c r="N352" s="81" t="e">
        <f t="shared" si="35"/>
        <v>#DIV/0!</v>
      </c>
      <c r="O352" s="82" t="e">
        <f>M352*Stundenverrechnungssatz!$C$44</f>
        <v>#DIV/0!</v>
      </c>
      <c r="P352" s="83" t="e">
        <f t="shared" si="36"/>
        <v>#DIV/0!</v>
      </c>
      <c r="Q352" s="123" t="e">
        <f t="shared" si="38"/>
        <v>#DIV/0!</v>
      </c>
    </row>
    <row r="353" spans="1:17" ht="15" x14ac:dyDescent="0.25">
      <c r="A353" s="124" t="s">
        <v>425</v>
      </c>
      <c r="B353" s="77">
        <v>1</v>
      </c>
      <c r="C353" s="84" t="s">
        <v>178</v>
      </c>
      <c r="D353" s="87" t="s">
        <v>490</v>
      </c>
      <c r="E353" s="87">
        <v>332.98</v>
      </c>
      <c r="F353" s="80" t="s">
        <v>528</v>
      </c>
      <c r="G353" s="87" t="s">
        <v>491</v>
      </c>
      <c r="H353" s="151">
        <f>VLOOKUP(F353,'Raumgruppen - Leistungen'!$C$2:$F$77,3)</f>
        <v>3</v>
      </c>
      <c r="I353" s="78">
        <v>151</v>
      </c>
      <c r="J353" s="79">
        <f t="shared" si="37"/>
        <v>50279.98</v>
      </c>
      <c r="K353" s="110">
        <f>VLOOKUP(F353,'Raumgruppen - Leistungen'!$C$2:$F$77,4)*$L353</f>
        <v>0</v>
      </c>
      <c r="L353" s="67">
        <v>1</v>
      </c>
      <c r="M353" s="93" t="e">
        <f t="shared" si="39"/>
        <v>#DIV/0!</v>
      </c>
      <c r="N353" s="81" t="e">
        <f t="shared" si="35"/>
        <v>#DIV/0!</v>
      </c>
      <c r="O353" s="82" t="e">
        <f>M353*Stundenverrechnungssatz!$C$44</f>
        <v>#DIV/0!</v>
      </c>
      <c r="P353" s="83" t="e">
        <f t="shared" si="36"/>
        <v>#DIV/0!</v>
      </c>
      <c r="Q353" s="123" t="e">
        <f t="shared" si="38"/>
        <v>#DIV/0!</v>
      </c>
    </row>
    <row r="354" spans="1:17" ht="15" x14ac:dyDescent="0.25">
      <c r="A354" s="124" t="s">
        <v>425</v>
      </c>
      <c r="B354" s="77">
        <v>1</v>
      </c>
      <c r="C354" s="84" t="s">
        <v>180</v>
      </c>
      <c r="D354" s="87" t="s">
        <v>492</v>
      </c>
      <c r="E354" s="87">
        <v>27.07</v>
      </c>
      <c r="F354" s="80" t="s">
        <v>546</v>
      </c>
      <c r="G354" s="87" t="s">
        <v>93</v>
      </c>
      <c r="H354" s="151">
        <f>VLOOKUP(F354,'Raumgruppen - Leistungen'!$C$2:$F$77,3)</f>
        <v>2.5</v>
      </c>
      <c r="I354" s="78">
        <v>125</v>
      </c>
      <c r="J354" s="79">
        <f t="shared" si="37"/>
        <v>3383.75</v>
      </c>
      <c r="K354" s="110">
        <f>VLOOKUP(F354,'Raumgruppen - Leistungen'!$C$2:$F$77,4)*$L354</f>
        <v>0</v>
      </c>
      <c r="L354" s="67">
        <v>1</v>
      </c>
      <c r="M354" s="93" t="e">
        <f t="shared" si="39"/>
        <v>#DIV/0!</v>
      </c>
      <c r="N354" s="81" t="e">
        <f t="shared" si="35"/>
        <v>#DIV/0!</v>
      </c>
      <c r="O354" s="82" t="e">
        <f>M354*Stundenverrechnungssatz!$C$44</f>
        <v>#DIV/0!</v>
      </c>
      <c r="P354" s="83" t="e">
        <f t="shared" si="36"/>
        <v>#DIV/0!</v>
      </c>
      <c r="Q354" s="123" t="e">
        <f t="shared" si="38"/>
        <v>#DIV/0!</v>
      </c>
    </row>
    <row r="355" spans="1:17" ht="15" x14ac:dyDescent="0.25">
      <c r="A355" s="124" t="s">
        <v>425</v>
      </c>
      <c r="B355" s="77">
        <v>1</v>
      </c>
      <c r="C355" s="84" t="s">
        <v>183</v>
      </c>
      <c r="D355" s="87" t="s">
        <v>231</v>
      </c>
      <c r="E355" s="87">
        <v>36.409999999999997</v>
      </c>
      <c r="F355" s="80" t="s">
        <v>527</v>
      </c>
      <c r="G355" s="87" t="s">
        <v>493</v>
      </c>
      <c r="H355" s="151">
        <f>VLOOKUP(F355,'Raumgruppen - Leistungen'!$C$2:$F$77,3)</f>
        <v>6</v>
      </c>
      <c r="I355" s="108">
        <v>302</v>
      </c>
      <c r="J355" s="79">
        <f t="shared" si="37"/>
        <v>10995.82</v>
      </c>
      <c r="K355" s="110">
        <f>VLOOKUP(F355,'Raumgruppen - Leistungen'!$C$2:$F$77,4)*$L355</f>
        <v>0</v>
      </c>
      <c r="L355" s="67">
        <v>1</v>
      </c>
      <c r="M355" s="93" t="e">
        <f t="shared" si="39"/>
        <v>#DIV/0!</v>
      </c>
      <c r="N355" s="81" t="e">
        <f t="shared" si="35"/>
        <v>#DIV/0!</v>
      </c>
      <c r="O355" s="82" t="e">
        <f>M355*Stundenverrechnungssatz!$C$44</f>
        <v>#DIV/0!</v>
      </c>
      <c r="P355" s="83" t="e">
        <f t="shared" si="36"/>
        <v>#DIV/0!</v>
      </c>
      <c r="Q355" s="123" t="e">
        <f t="shared" si="38"/>
        <v>#DIV/0!</v>
      </c>
    </row>
    <row r="356" spans="1:17" ht="15" x14ac:dyDescent="0.25">
      <c r="A356" s="124" t="s">
        <v>425</v>
      </c>
      <c r="B356" s="77">
        <v>1</v>
      </c>
      <c r="C356" s="84" t="s">
        <v>190</v>
      </c>
      <c r="D356" s="87" t="s">
        <v>239</v>
      </c>
      <c r="E356" s="87">
        <v>24.37</v>
      </c>
      <c r="F356" s="80" t="s">
        <v>527</v>
      </c>
      <c r="G356" s="87" t="s">
        <v>493</v>
      </c>
      <c r="H356" s="151">
        <f>VLOOKUP(F356,'Raumgruppen - Leistungen'!$C$2:$F$77,3)</f>
        <v>6</v>
      </c>
      <c r="I356" s="108">
        <v>302</v>
      </c>
      <c r="J356" s="79">
        <f t="shared" si="37"/>
        <v>7359.7400000000007</v>
      </c>
      <c r="K356" s="110">
        <f>VLOOKUP(F356,'Raumgruppen - Leistungen'!$C$2:$F$77,4)*$L356</f>
        <v>0</v>
      </c>
      <c r="L356" s="67">
        <v>1</v>
      </c>
      <c r="M356" s="93" t="e">
        <f t="shared" si="39"/>
        <v>#DIV/0!</v>
      </c>
      <c r="N356" s="81" t="e">
        <f t="shared" si="35"/>
        <v>#DIV/0!</v>
      </c>
      <c r="O356" s="82" t="e">
        <f>M356*Stundenverrechnungssatz!$C$44</f>
        <v>#DIV/0!</v>
      </c>
      <c r="P356" s="83" t="e">
        <f t="shared" si="36"/>
        <v>#DIV/0!</v>
      </c>
      <c r="Q356" s="123" t="e">
        <f t="shared" si="38"/>
        <v>#DIV/0!</v>
      </c>
    </row>
    <row r="357" spans="1:17" ht="26.25" x14ac:dyDescent="0.25">
      <c r="A357" s="124" t="s">
        <v>425</v>
      </c>
      <c r="B357" s="77">
        <v>1</v>
      </c>
      <c r="C357" s="84" t="s">
        <v>192</v>
      </c>
      <c r="D357" s="87" t="s">
        <v>588</v>
      </c>
      <c r="E357" s="87">
        <v>35.75</v>
      </c>
      <c r="F357" s="80" t="s">
        <v>529</v>
      </c>
      <c r="G357" s="87" t="s">
        <v>84</v>
      </c>
      <c r="H357" s="151">
        <f>VLOOKUP(F357,'Raumgruppen - Leistungen'!$C$2:$F$77,3)</f>
        <v>3</v>
      </c>
      <c r="I357" s="78">
        <v>151</v>
      </c>
      <c r="J357" s="79">
        <f t="shared" si="37"/>
        <v>5398.25</v>
      </c>
      <c r="K357" s="110">
        <f>VLOOKUP(F357,'Raumgruppen - Leistungen'!$C$2:$F$77,4)*$L357</f>
        <v>0</v>
      </c>
      <c r="L357" s="67">
        <v>1</v>
      </c>
      <c r="M357" s="93" t="e">
        <f t="shared" si="39"/>
        <v>#DIV/0!</v>
      </c>
      <c r="N357" s="81" t="e">
        <f t="shared" si="35"/>
        <v>#DIV/0!</v>
      </c>
      <c r="O357" s="82" t="e">
        <f>M357*Stundenverrechnungssatz!$C$44</f>
        <v>#DIV/0!</v>
      </c>
      <c r="P357" s="83" t="e">
        <f t="shared" si="36"/>
        <v>#DIV/0!</v>
      </c>
      <c r="Q357" s="123" t="e">
        <f t="shared" si="38"/>
        <v>#DIV/0!</v>
      </c>
    </row>
    <row r="358" spans="1:17" ht="15" x14ac:dyDescent="0.25">
      <c r="A358" s="124" t="s">
        <v>425</v>
      </c>
      <c r="B358" s="77">
        <v>1</v>
      </c>
      <c r="C358" s="84" t="s">
        <v>193</v>
      </c>
      <c r="D358" s="87" t="s">
        <v>495</v>
      </c>
      <c r="E358" s="87">
        <v>22.17</v>
      </c>
      <c r="F358" s="80" t="s">
        <v>137</v>
      </c>
      <c r="G358" s="87" t="s">
        <v>84</v>
      </c>
      <c r="H358" s="151">
        <f>VLOOKUP(F358,'Raumgruppen - Leistungen'!$C$2:$F$77,3)</f>
        <v>1</v>
      </c>
      <c r="I358" s="78">
        <v>52</v>
      </c>
      <c r="J358" s="79">
        <f t="shared" si="37"/>
        <v>1152.8400000000001</v>
      </c>
      <c r="K358" s="110">
        <f>VLOOKUP(F358,'Raumgruppen - Leistungen'!$C$2:$F$77,4)*$L358</f>
        <v>0</v>
      </c>
      <c r="L358" s="67">
        <v>1</v>
      </c>
      <c r="M358" s="93" t="e">
        <f t="shared" si="39"/>
        <v>#DIV/0!</v>
      </c>
      <c r="N358" s="81" t="e">
        <f t="shared" si="35"/>
        <v>#DIV/0!</v>
      </c>
      <c r="O358" s="82" t="e">
        <f>M358*Stundenverrechnungssatz!$C$44</f>
        <v>#DIV/0!</v>
      </c>
      <c r="P358" s="83" t="e">
        <f t="shared" si="36"/>
        <v>#DIV/0!</v>
      </c>
      <c r="Q358" s="123" t="e">
        <f t="shared" si="38"/>
        <v>#DIV/0!</v>
      </c>
    </row>
    <row r="359" spans="1:17" ht="15" x14ac:dyDescent="0.25">
      <c r="A359" s="124" t="s">
        <v>425</v>
      </c>
      <c r="B359" s="77">
        <v>1</v>
      </c>
      <c r="C359" s="84" t="s">
        <v>412</v>
      </c>
      <c r="D359" s="87" t="s">
        <v>566</v>
      </c>
      <c r="E359" s="87">
        <v>27.52</v>
      </c>
      <c r="F359" s="80" t="s">
        <v>564</v>
      </c>
      <c r="G359" s="87" t="s">
        <v>101</v>
      </c>
      <c r="H359" s="151">
        <f>VLOOKUP(F359,'Raumgruppen - Leistungen'!$C$2:$F$77,3)</f>
        <v>5</v>
      </c>
      <c r="I359" s="78">
        <v>250</v>
      </c>
      <c r="J359" s="79">
        <f t="shared" si="37"/>
        <v>6880</v>
      </c>
      <c r="K359" s="110">
        <f>VLOOKUP(F359,'Raumgruppen - Leistungen'!$C$2:$F$77,4)*$L359</f>
        <v>0</v>
      </c>
      <c r="L359" s="67">
        <v>1</v>
      </c>
      <c r="M359" s="93" t="e">
        <f t="shared" si="39"/>
        <v>#DIV/0!</v>
      </c>
      <c r="N359" s="81" t="e">
        <f t="shared" si="35"/>
        <v>#DIV/0!</v>
      </c>
      <c r="O359" s="82" t="e">
        <f>M359*Stundenverrechnungssatz!$C$44</f>
        <v>#DIV/0!</v>
      </c>
      <c r="P359" s="83" t="e">
        <f t="shared" si="36"/>
        <v>#DIV/0!</v>
      </c>
      <c r="Q359" s="123" t="e">
        <f t="shared" si="38"/>
        <v>#DIV/0!</v>
      </c>
    </row>
    <row r="360" spans="1:17" ht="15" x14ac:dyDescent="0.25">
      <c r="A360" s="124" t="s">
        <v>425</v>
      </c>
      <c r="B360" s="77">
        <v>1</v>
      </c>
      <c r="C360" s="84" t="s">
        <v>198</v>
      </c>
      <c r="D360" s="87" t="s">
        <v>496</v>
      </c>
      <c r="E360" s="87">
        <v>16.27</v>
      </c>
      <c r="F360" s="80" t="s">
        <v>564</v>
      </c>
      <c r="G360" s="152" t="s">
        <v>139</v>
      </c>
      <c r="H360" s="151">
        <f>VLOOKUP(F360,'Raumgruppen - Leistungen'!$C$2:$F$77,3)</f>
        <v>5</v>
      </c>
      <c r="I360" s="78">
        <v>250</v>
      </c>
      <c r="J360" s="79">
        <f t="shared" si="37"/>
        <v>4067.5</v>
      </c>
      <c r="K360" s="110">
        <f>VLOOKUP(F360,'Raumgruppen - Leistungen'!$C$2:$F$77,4)*$L360</f>
        <v>0</v>
      </c>
      <c r="L360" s="67">
        <v>1</v>
      </c>
      <c r="M360" s="93" t="e">
        <f t="shared" si="39"/>
        <v>#DIV/0!</v>
      </c>
      <c r="N360" s="81" t="e">
        <f t="shared" si="35"/>
        <v>#DIV/0!</v>
      </c>
      <c r="O360" s="82" t="e">
        <f>M360*Stundenverrechnungssatz!$C$44</f>
        <v>#DIV/0!</v>
      </c>
      <c r="P360" s="83" t="e">
        <f t="shared" si="36"/>
        <v>#DIV/0!</v>
      </c>
      <c r="Q360" s="123" t="e">
        <f t="shared" si="38"/>
        <v>#DIV/0!</v>
      </c>
    </row>
    <row r="361" spans="1:17" ht="15" x14ac:dyDescent="0.25">
      <c r="A361" s="124" t="s">
        <v>425</v>
      </c>
      <c r="B361" s="77">
        <v>1</v>
      </c>
      <c r="C361" s="84" t="s">
        <v>497</v>
      </c>
      <c r="D361" s="87" t="s">
        <v>498</v>
      </c>
      <c r="E361" s="87">
        <v>15.94</v>
      </c>
      <c r="F361" s="80" t="s">
        <v>564</v>
      </c>
      <c r="G361" s="152" t="s">
        <v>139</v>
      </c>
      <c r="H361" s="151">
        <f>VLOOKUP(F361,'Raumgruppen - Leistungen'!$C$2:$F$77,3)</f>
        <v>5</v>
      </c>
      <c r="I361" s="78">
        <v>250</v>
      </c>
      <c r="J361" s="79">
        <f t="shared" si="37"/>
        <v>3985</v>
      </c>
      <c r="K361" s="110">
        <f>VLOOKUP(F361,'Raumgruppen - Leistungen'!$C$2:$F$77,4)*$L361</f>
        <v>0</v>
      </c>
      <c r="L361" s="67">
        <v>1</v>
      </c>
      <c r="M361" s="93" t="e">
        <f t="shared" si="39"/>
        <v>#DIV/0!</v>
      </c>
      <c r="N361" s="81" t="e">
        <f t="shared" si="35"/>
        <v>#DIV/0!</v>
      </c>
      <c r="O361" s="82" t="e">
        <f>M361*Stundenverrechnungssatz!$C$44</f>
        <v>#DIV/0!</v>
      </c>
      <c r="P361" s="83" t="e">
        <f t="shared" si="36"/>
        <v>#DIV/0!</v>
      </c>
      <c r="Q361" s="123" t="e">
        <f t="shared" si="38"/>
        <v>#DIV/0!</v>
      </c>
    </row>
    <row r="362" spans="1:17" ht="15" x14ac:dyDescent="0.25">
      <c r="A362" s="124" t="s">
        <v>499</v>
      </c>
      <c r="B362" s="77">
        <v>0</v>
      </c>
      <c r="C362" s="84" t="s">
        <v>363</v>
      </c>
      <c r="D362" s="87" t="s">
        <v>129</v>
      </c>
      <c r="E362" s="87">
        <v>39.67</v>
      </c>
      <c r="F362" s="80" t="s">
        <v>578</v>
      </c>
      <c r="G362" s="87" t="s">
        <v>93</v>
      </c>
      <c r="H362" s="151">
        <f>VLOOKUP(F362,'Raumgruppen - Leistungen'!$C$2:$F$77,3)</f>
        <v>1</v>
      </c>
      <c r="I362" s="78">
        <v>52</v>
      </c>
      <c r="J362" s="79">
        <f t="shared" si="37"/>
        <v>2062.84</v>
      </c>
      <c r="K362" s="110">
        <f>VLOOKUP(F362,'Raumgruppen - Leistungen'!$C$2:$F$77,4)*$L362</f>
        <v>0</v>
      </c>
      <c r="L362" s="67">
        <v>1</v>
      </c>
      <c r="M362" s="93" t="e">
        <f t="shared" si="39"/>
        <v>#DIV/0!</v>
      </c>
      <c r="N362" s="81" t="e">
        <f t="shared" si="35"/>
        <v>#DIV/0!</v>
      </c>
      <c r="O362" s="82" t="e">
        <f>M362*Stundenverrechnungssatz!$C$44</f>
        <v>#DIV/0!</v>
      </c>
      <c r="P362" s="83" t="e">
        <f t="shared" si="36"/>
        <v>#DIV/0!</v>
      </c>
      <c r="Q362" s="123" t="e">
        <f t="shared" si="38"/>
        <v>#DIV/0!</v>
      </c>
    </row>
    <row r="363" spans="1:17" ht="15" x14ac:dyDescent="0.25">
      <c r="A363" s="124" t="s">
        <v>499</v>
      </c>
      <c r="B363" s="77">
        <v>0</v>
      </c>
      <c r="C363" s="84" t="s">
        <v>369</v>
      </c>
      <c r="D363" s="87" t="s">
        <v>86</v>
      </c>
      <c r="E363" s="87">
        <v>5.26</v>
      </c>
      <c r="F363" s="80" t="s">
        <v>579</v>
      </c>
      <c r="G363" s="87" t="s">
        <v>93</v>
      </c>
      <c r="H363" s="151">
        <f>VLOOKUP(F363,'Raumgruppen - Leistungen'!$C$2:$F$77,3)</f>
        <v>1</v>
      </c>
      <c r="I363" s="78">
        <v>52</v>
      </c>
      <c r="J363" s="79">
        <f t="shared" si="37"/>
        <v>273.52</v>
      </c>
      <c r="K363" s="110">
        <f>VLOOKUP(F363,'Raumgruppen - Leistungen'!$C$2:$F$77,4)*$L363</f>
        <v>0</v>
      </c>
      <c r="L363" s="67">
        <v>1</v>
      </c>
      <c r="M363" s="93" t="e">
        <f t="shared" si="39"/>
        <v>#DIV/0!</v>
      </c>
      <c r="N363" s="81" t="e">
        <f t="shared" si="35"/>
        <v>#DIV/0!</v>
      </c>
      <c r="O363" s="82" t="e">
        <f>M363*Stundenverrechnungssatz!$C$44</f>
        <v>#DIV/0!</v>
      </c>
      <c r="P363" s="83" t="e">
        <f t="shared" si="36"/>
        <v>#DIV/0!</v>
      </c>
      <c r="Q363" s="123" t="e">
        <f t="shared" si="38"/>
        <v>#DIV/0!</v>
      </c>
    </row>
    <row r="364" spans="1:17" ht="15" x14ac:dyDescent="0.25">
      <c r="A364" s="124" t="s">
        <v>499</v>
      </c>
      <c r="B364" s="77">
        <v>0</v>
      </c>
      <c r="C364" s="84" t="s">
        <v>338</v>
      </c>
      <c r="D364" s="87" t="s">
        <v>500</v>
      </c>
      <c r="E364" s="87">
        <v>21.89</v>
      </c>
      <c r="F364" s="80" t="s">
        <v>572</v>
      </c>
      <c r="G364" s="87" t="s">
        <v>101</v>
      </c>
      <c r="H364" s="151">
        <f>VLOOKUP(F364,'Raumgruppen - Leistungen'!$C$2:$F$77,3)</f>
        <v>1</v>
      </c>
      <c r="I364" s="78">
        <v>52</v>
      </c>
      <c r="J364" s="79">
        <f t="shared" si="37"/>
        <v>1138.28</v>
      </c>
      <c r="K364" s="110">
        <f>VLOOKUP(F364,'Raumgruppen - Leistungen'!$C$2:$F$77,4)*$L364</f>
        <v>0</v>
      </c>
      <c r="L364" s="67">
        <v>1</v>
      </c>
      <c r="M364" s="93" t="e">
        <f t="shared" si="39"/>
        <v>#DIV/0!</v>
      </c>
      <c r="N364" s="81" t="e">
        <f t="shared" si="35"/>
        <v>#DIV/0!</v>
      </c>
      <c r="O364" s="82" t="e">
        <f>M364*Stundenverrechnungssatz!$C$44</f>
        <v>#DIV/0!</v>
      </c>
      <c r="P364" s="83" t="e">
        <f t="shared" si="36"/>
        <v>#DIV/0!</v>
      </c>
      <c r="Q364" s="123" t="e">
        <f t="shared" si="38"/>
        <v>#DIV/0!</v>
      </c>
    </row>
    <row r="365" spans="1:17" ht="15" x14ac:dyDescent="0.25">
      <c r="A365" s="124" t="s">
        <v>499</v>
      </c>
      <c r="B365" s="77">
        <v>0</v>
      </c>
      <c r="C365" s="84" t="s">
        <v>339</v>
      </c>
      <c r="D365" s="87" t="s">
        <v>501</v>
      </c>
      <c r="E365" s="87">
        <v>25.41</v>
      </c>
      <c r="F365" s="80" t="s">
        <v>572</v>
      </c>
      <c r="G365" s="87" t="s">
        <v>101</v>
      </c>
      <c r="H365" s="151">
        <f>VLOOKUP(F365,'Raumgruppen - Leistungen'!$C$2:$F$77,3)</f>
        <v>1</v>
      </c>
      <c r="I365" s="78">
        <v>52</v>
      </c>
      <c r="J365" s="79">
        <f t="shared" si="37"/>
        <v>1321.32</v>
      </c>
      <c r="K365" s="110">
        <f>VLOOKUP(F365,'Raumgruppen - Leistungen'!$C$2:$F$77,4)*$L365</f>
        <v>0</v>
      </c>
      <c r="L365" s="67">
        <v>1</v>
      </c>
      <c r="M365" s="93" t="e">
        <f t="shared" si="39"/>
        <v>#DIV/0!</v>
      </c>
      <c r="N365" s="81" t="e">
        <f t="shared" si="35"/>
        <v>#DIV/0!</v>
      </c>
      <c r="O365" s="82" t="e">
        <f>M365*Stundenverrechnungssatz!$C$44</f>
        <v>#DIV/0!</v>
      </c>
      <c r="P365" s="83" t="e">
        <f t="shared" si="36"/>
        <v>#DIV/0!</v>
      </c>
      <c r="Q365" s="123" t="e">
        <f t="shared" si="38"/>
        <v>#DIV/0!</v>
      </c>
    </row>
    <row r="366" spans="1:17" ht="15" x14ac:dyDescent="0.25">
      <c r="A366" s="124" t="s">
        <v>499</v>
      </c>
      <c r="B366" s="77">
        <v>0</v>
      </c>
      <c r="C366" s="84" t="s">
        <v>341</v>
      </c>
      <c r="D366" s="87" t="s">
        <v>567</v>
      </c>
      <c r="E366" s="87">
        <v>19.88</v>
      </c>
      <c r="F366" s="80" t="s">
        <v>591</v>
      </c>
      <c r="G366" s="87" t="s">
        <v>84</v>
      </c>
      <c r="H366" s="151">
        <f>VLOOKUP(F366,'Raumgruppen - Leistungen'!$C$2:$F$77,3)</f>
        <v>1</v>
      </c>
      <c r="I366" s="78">
        <v>52</v>
      </c>
      <c r="J366" s="79">
        <f t="shared" si="37"/>
        <v>1033.76</v>
      </c>
      <c r="K366" s="110">
        <f>VLOOKUP(F366,'Raumgruppen - Leistungen'!$C$2:$F$77,4)*$L366</f>
        <v>0</v>
      </c>
      <c r="L366" s="67">
        <v>1</v>
      </c>
      <c r="M366" s="93" t="e">
        <f t="shared" si="39"/>
        <v>#DIV/0!</v>
      </c>
      <c r="N366" s="81" t="e">
        <f t="shared" si="35"/>
        <v>#DIV/0!</v>
      </c>
      <c r="O366" s="82" t="e">
        <f>M366*Stundenverrechnungssatz!$C$44</f>
        <v>#DIV/0!</v>
      </c>
      <c r="P366" s="83" t="e">
        <f t="shared" si="36"/>
        <v>#DIV/0!</v>
      </c>
      <c r="Q366" s="123" t="e">
        <f t="shared" si="38"/>
        <v>#DIV/0!</v>
      </c>
    </row>
    <row r="367" spans="1:17" ht="15" x14ac:dyDescent="0.25">
      <c r="A367" s="124" t="s">
        <v>499</v>
      </c>
      <c r="B367" s="77">
        <v>0</v>
      </c>
      <c r="C367" s="84" t="s">
        <v>343</v>
      </c>
      <c r="D367" s="87" t="s">
        <v>502</v>
      </c>
      <c r="E367" s="87">
        <v>31.24</v>
      </c>
      <c r="F367" s="80" t="s">
        <v>591</v>
      </c>
      <c r="G367" s="87" t="s">
        <v>84</v>
      </c>
      <c r="H367" s="151">
        <f>VLOOKUP(F367,'Raumgruppen - Leistungen'!$C$2:$F$77,3)</f>
        <v>1</v>
      </c>
      <c r="I367" s="78">
        <v>52</v>
      </c>
      <c r="J367" s="79">
        <f t="shared" si="37"/>
        <v>1624.48</v>
      </c>
      <c r="K367" s="110">
        <f>VLOOKUP(F367,'Raumgruppen - Leistungen'!$C$2:$F$77,4)*$L367</f>
        <v>0</v>
      </c>
      <c r="L367" s="67">
        <v>1</v>
      </c>
      <c r="M367" s="93" t="e">
        <f t="shared" si="39"/>
        <v>#DIV/0!</v>
      </c>
      <c r="N367" s="81" t="e">
        <f t="shared" si="35"/>
        <v>#DIV/0!</v>
      </c>
      <c r="O367" s="82" t="e">
        <f>M367*Stundenverrechnungssatz!$C$44</f>
        <v>#DIV/0!</v>
      </c>
      <c r="P367" s="83" t="e">
        <f t="shared" si="36"/>
        <v>#DIV/0!</v>
      </c>
      <c r="Q367" s="123" t="e">
        <f t="shared" si="38"/>
        <v>#DIV/0!</v>
      </c>
    </row>
    <row r="368" spans="1:17" ht="15" x14ac:dyDescent="0.25">
      <c r="A368" s="124" t="s">
        <v>499</v>
      </c>
      <c r="B368" s="77">
        <v>0</v>
      </c>
      <c r="C368" s="84" t="s">
        <v>345</v>
      </c>
      <c r="D368" s="87" t="s">
        <v>503</v>
      </c>
      <c r="E368" s="87">
        <v>68.180000000000007</v>
      </c>
      <c r="F368" s="80" t="s">
        <v>572</v>
      </c>
      <c r="G368" s="87" t="s">
        <v>101</v>
      </c>
      <c r="H368" s="151">
        <f>VLOOKUP(F368,'Raumgruppen - Leistungen'!$C$2:$F$77,3)</f>
        <v>1</v>
      </c>
      <c r="I368" s="78">
        <v>52</v>
      </c>
      <c r="J368" s="79">
        <f t="shared" si="37"/>
        <v>3545.3600000000006</v>
      </c>
      <c r="K368" s="110">
        <f>VLOOKUP(F368,'Raumgruppen - Leistungen'!$C$2:$F$77,4)*$L368</f>
        <v>0</v>
      </c>
      <c r="L368" s="67">
        <v>1</v>
      </c>
      <c r="M368" s="93" t="e">
        <f t="shared" si="39"/>
        <v>#DIV/0!</v>
      </c>
      <c r="N368" s="81" t="e">
        <f t="shared" si="35"/>
        <v>#DIV/0!</v>
      </c>
      <c r="O368" s="82" t="e">
        <f>M368*Stundenverrechnungssatz!$C$44</f>
        <v>#DIV/0!</v>
      </c>
      <c r="P368" s="83" t="e">
        <f t="shared" si="36"/>
        <v>#DIV/0!</v>
      </c>
      <c r="Q368" s="123" t="e">
        <f t="shared" si="38"/>
        <v>#DIV/0!</v>
      </c>
    </row>
    <row r="369" spans="1:17" ht="15" x14ac:dyDescent="0.25">
      <c r="A369" s="124" t="s">
        <v>499</v>
      </c>
      <c r="B369" s="77">
        <v>0</v>
      </c>
      <c r="C369" s="84" t="s">
        <v>371</v>
      </c>
      <c r="D369" s="87" t="s">
        <v>129</v>
      </c>
      <c r="E369" s="87">
        <v>4.9800000000000004</v>
      </c>
      <c r="F369" s="80" t="s">
        <v>578</v>
      </c>
      <c r="G369" s="152" t="s">
        <v>98</v>
      </c>
      <c r="H369" s="151">
        <f>VLOOKUP(F369,'Raumgruppen - Leistungen'!$C$2:$F$77,3)</f>
        <v>1</v>
      </c>
      <c r="I369" s="78">
        <v>52</v>
      </c>
      <c r="J369" s="79">
        <f t="shared" si="37"/>
        <v>258.96000000000004</v>
      </c>
      <c r="K369" s="110">
        <f>VLOOKUP(F369,'Raumgruppen - Leistungen'!$C$2:$F$77,4)*$L369</f>
        <v>0</v>
      </c>
      <c r="L369" s="67">
        <v>1</v>
      </c>
      <c r="M369" s="93" t="e">
        <f t="shared" si="39"/>
        <v>#DIV/0!</v>
      </c>
      <c r="N369" s="81" t="e">
        <f t="shared" si="35"/>
        <v>#DIV/0!</v>
      </c>
      <c r="O369" s="82" t="e">
        <f>M369*Stundenverrechnungssatz!$C$44</f>
        <v>#DIV/0!</v>
      </c>
      <c r="P369" s="83" t="e">
        <f t="shared" si="36"/>
        <v>#DIV/0!</v>
      </c>
      <c r="Q369" s="123" t="e">
        <f t="shared" si="38"/>
        <v>#DIV/0!</v>
      </c>
    </row>
    <row r="370" spans="1:17" ht="15" x14ac:dyDescent="0.25">
      <c r="A370" s="124" t="s">
        <v>499</v>
      </c>
      <c r="B370" s="77">
        <v>0</v>
      </c>
      <c r="C370" s="84" t="s">
        <v>434</v>
      </c>
      <c r="D370" s="87" t="s">
        <v>504</v>
      </c>
      <c r="E370" s="87">
        <v>40.340000000000003</v>
      </c>
      <c r="F370" s="80" t="s">
        <v>572</v>
      </c>
      <c r="G370" s="87" t="s">
        <v>101</v>
      </c>
      <c r="H370" s="151">
        <f>VLOOKUP(F370,'Raumgruppen - Leistungen'!$C$2:$F$77,3)</f>
        <v>1</v>
      </c>
      <c r="I370" s="78">
        <v>52</v>
      </c>
      <c r="J370" s="79">
        <f t="shared" si="37"/>
        <v>2097.6800000000003</v>
      </c>
      <c r="K370" s="110">
        <f>VLOOKUP(F370,'Raumgruppen - Leistungen'!$C$2:$F$77,4)*$L370</f>
        <v>0</v>
      </c>
      <c r="L370" s="67">
        <v>1</v>
      </c>
      <c r="M370" s="93" t="e">
        <f t="shared" si="39"/>
        <v>#DIV/0!</v>
      </c>
      <c r="N370" s="81" t="e">
        <f t="shared" si="35"/>
        <v>#DIV/0!</v>
      </c>
      <c r="O370" s="82" t="e">
        <f>M370*Stundenverrechnungssatz!$C$44</f>
        <v>#DIV/0!</v>
      </c>
      <c r="P370" s="83" t="e">
        <f t="shared" si="36"/>
        <v>#DIV/0!</v>
      </c>
      <c r="Q370" s="123" t="e">
        <f t="shared" si="38"/>
        <v>#DIV/0!</v>
      </c>
    </row>
    <row r="371" spans="1:17" ht="15" x14ac:dyDescent="0.25">
      <c r="A371" s="124" t="s">
        <v>499</v>
      </c>
      <c r="B371" s="77">
        <v>0</v>
      </c>
      <c r="C371" s="84" t="s">
        <v>374</v>
      </c>
      <c r="D371" s="87" t="s">
        <v>366</v>
      </c>
      <c r="E371" s="87">
        <v>10.51</v>
      </c>
      <c r="F371" s="80" t="s">
        <v>595</v>
      </c>
      <c r="G371" s="152" t="s">
        <v>98</v>
      </c>
      <c r="H371" s="151">
        <f>VLOOKUP(F371,'Raumgruppen - Leistungen'!$C$2:$F$77,3)</f>
        <v>1</v>
      </c>
      <c r="I371" s="78">
        <v>52</v>
      </c>
      <c r="J371" s="79">
        <f t="shared" si="37"/>
        <v>546.52</v>
      </c>
      <c r="K371" s="110">
        <f>VLOOKUP(F371,'Raumgruppen - Leistungen'!$C$2:$F$77,4)*$L371</f>
        <v>0</v>
      </c>
      <c r="L371" s="67">
        <v>1</v>
      </c>
      <c r="M371" s="93" t="e">
        <f t="shared" si="39"/>
        <v>#DIV/0!</v>
      </c>
      <c r="N371" s="81" t="e">
        <f t="shared" si="35"/>
        <v>#DIV/0!</v>
      </c>
      <c r="O371" s="82" t="e">
        <f>M371*Stundenverrechnungssatz!$C$44</f>
        <v>#DIV/0!</v>
      </c>
      <c r="P371" s="83" t="e">
        <f t="shared" si="36"/>
        <v>#DIV/0!</v>
      </c>
      <c r="Q371" s="123" t="e">
        <f t="shared" si="38"/>
        <v>#DIV/0!</v>
      </c>
    </row>
    <row r="372" spans="1:17" ht="15" x14ac:dyDescent="0.25">
      <c r="A372" s="124" t="s">
        <v>499</v>
      </c>
      <c r="B372" s="77" t="s">
        <v>137</v>
      </c>
      <c r="C372" s="84" t="s">
        <v>400</v>
      </c>
      <c r="D372" s="87" t="s">
        <v>505</v>
      </c>
      <c r="E372" s="87">
        <v>40.119999999999997</v>
      </c>
      <c r="F372" s="80" t="s">
        <v>578</v>
      </c>
      <c r="G372" s="87" t="s">
        <v>93</v>
      </c>
      <c r="H372" s="151">
        <f>VLOOKUP(F372,'Raumgruppen - Leistungen'!$C$2:$F$77,3)</f>
        <v>1</v>
      </c>
      <c r="I372" s="78">
        <v>52</v>
      </c>
      <c r="J372" s="79">
        <f t="shared" si="37"/>
        <v>2086.2399999999998</v>
      </c>
      <c r="K372" s="110">
        <f>VLOOKUP(F372,'Raumgruppen - Leistungen'!$C$2:$F$77,4)*$L372</f>
        <v>0</v>
      </c>
      <c r="L372" s="67">
        <v>1</v>
      </c>
      <c r="M372" s="93" t="e">
        <f t="shared" si="39"/>
        <v>#DIV/0!</v>
      </c>
      <c r="N372" s="81" t="e">
        <f t="shared" si="35"/>
        <v>#DIV/0!</v>
      </c>
      <c r="O372" s="82" t="e">
        <f>M372*Stundenverrechnungssatz!$C$44</f>
        <v>#DIV/0!</v>
      </c>
      <c r="P372" s="83" t="e">
        <f t="shared" si="36"/>
        <v>#DIV/0!</v>
      </c>
      <c r="Q372" s="123" t="e">
        <f t="shared" si="38"/>
        <v>#DIV/0!</v>
      </c>
    </row>
    <row r="373" spans="1:17" ht="15" x14ac:dyDescent="0.25">
      <c r="A373" s="124" t="s">
        <v>499</v>
      </c>
      <c r="B373" s="77">
        <v>1</v>
      </c>
      <c r="C373" s="84" t="s">
        <v>506</v>
      </c>
      <c r="D373" s="87" t="s">
        <v>507</v>
      </c>
      <c r="E373" s="87">
        <v>36.6</v>
      </c>
      <c r="F373" s="80" t="s">
        <v>582</v>
      </c>
      <c r="G373" s="87" t="s">
        <v>101</v>
      </c>
      <c r="H373" s="151">
        <f>VLOOKUP(F373,'Raumgruppen - Leistungen'!$C$2:$F$77,3)</f>
        <v>1</v>
      </c>
      <c r="I373" s="78">
        <v>52</v>
      </c>
      <c r="J373" s="79">
        <f t="shared" si="37"/>
        <v>1903.2</v>
      </c>
      <c r="K373" s="110">
        <f>VLOOKUP(F373,'Raumgruppen - Leistungen'!$C$2:$F$77,4)*$L373</f>
        <v>0</v>
      </c>
      <c r="L373" s="67">
        <v>1</v>
      </c>
      <c r="M373" s="93" t="e">
        <f t="shared" si="39"/>
        <v>#DIV/0!</v>
      </c>
      <c r="N373" s="81" t="e">
        <f t="shared" si="35"/>
        <v>#DIV/0!</v>
      </c>
      <c r="O373" s="82" t="e">
        <f>M373*Stundenverrechnungssatz!$C$44</f>
        <v>#DIV/0!</v>
      </c>
      <c r="P373" s="83" t="e">
        <f t="shared" si="36"/>
        <v>#DIV/0!</v>
      </c>
      <c r="Q373" s="123" t="e">
        <f t="shared" si="38"/>
        <v>#DIV/0!</v>
      </c>
    </row>
    <row r="374" spans="1:17" ht="15" x14ac:dyDescent="0.25">
      <c r="A374" s="124" t="s">
        <v>499</v>
      </c>
      <c r="B374" s="77">
        <v>1</v>
      </c>
      <c r="C374" s="84" t="s">
        <v>508</v>
      </c>
      <c r="D374" s="87" t="s">
        <v>509</v>
      </c>
      <c r="E374" s="87">
        <v>100.27</v>
      </c>
      <c r="F374" s="80" t="s">
        <v>581</v>
      </c>
      <c r="G374" s="87" t="s">
        <v>101</v>
      </c>
      <c r="H374" s="151">
        <f>VLOOKUP(F374,'Raumgruppen - Leistungen'!$C$2:$F$77,3)</f>
        <v>1</v>
      </c>
      <c r="I374" s="78">
        <v>52</v>
      </c>
      <c r="J374" s="79">
        <f t="shared" si="37"/>
        <v>5214.04</v>
      </c>
      <c r="K374" s="110">
        <f>VLOOKUP(F374,'Raumgruppen - Leistungen'!$C$2:$F$77,4)*$L374</f>
        <v>0</v>
      </c>
      <c r="L374" s="67">
        <v>1</v>
      </c>
      <c r="M374" s="93" t="e">
        <f t="shared" si="39"/>
        <v>#DIV/0!</v>
      </c>
      <c r="N374" s="81" t="e">
        <f t="shared" si="35"/>
        <v>#DIV/0!</v>
      </c>
      <c r="O374" s="82" t="e">
        <f>M374*Stundenverrechnungssatz!$C$44</f>
        <v>#DIV/0!</v>
      </c>
      <c r="P374" s="83" t="e">
        <f t="shared" si="36"/>
        <v>#DIV/0!</v>
      </c>
      <c r="Q374" s="123" t="e">
        <f t="shared" si="38"/>
        <v>#DIV/0!</v>
      </c>
    </row>
    <row r="375" spans="1:17" ht="15" x14ac:dyDescent="0.25">
      <c r="A375" s="124" t="s">
        <v>499</v>
      </c>
      <c r="B375" s="77">
        <v>1</v>
      </c>
      <c r="C375" s="84" t="s">
        <v>158</v>
      </c>
      <c r="D375" s="87" t="s">
        <v>406</v>
      </c>
      <c r="E375" s="87">
        <v>19.059999999999999</v>
      </c>
      <c r="F375" s="80" t="s">
        <v>580</v>
      </c>
      <c r="G375" s="87" t="s">
        <v>84</v>
      </c>
      <c r="H375" s="151">
        <f>VLOOKUP(F375,'Raumgruppen - Leistungen'!$C$2:$F$77,3)</f>
        <v>1</v>
      </c>
      <c r="I375" s="78">
        <v>52</v>
      </c>
      <c r="J375" s="79">
        <f t="shared" si="37"/>
        <v>991.11999999999989</v>
      </c>
      <c r="K375" s="110">
        <f>VLOOKUP(F375,'Raumgruppen - Leistungen'!$C$2:$F$77,4)*$L375</f>
        <v>0</v>
      </c>
      <c r="L375" s="67">
        <v>1</v>
      </c>
      <c r="M375" s="93" t="e">
        <f t="shared" si="39"/>
        <v>#DIV/0!</v>
      </c>
      <c r="N375" s="81" t="e">
        <f t="shared" si="35"/>
        <v>#DIV/0!</v>
      </c>
      <c r="O375" s="82" t="e">
        <f>M375*Stundenverrechnungssatz!$C$44</f>
        <v>#DIV/0!</v>
      </c>
      <c r="P375" s="83" t="e">
        <f t="shared" si="36"/>
        <v>#DIV/0!</v>
      </c>
      <c r="Q375" s="123" t="e">
        <f t="shared" si="38"/>
        <v>#DIV/0!</v>
      </c>
    </row>
    <row r="376" spans="1:17" ht="15" x14ac:dyDescent="0.25">
      <c r="A376" s="124" t="s">
        <v>499</v>
      </c>
      <c r="B376" s="77">
        <v>1</v>
      </c>
      <c r="C376" s="84" t="s">
        <v>156</v>
      </c>
      <c r="D376" s="87" t="s">
        <v>432</v>
      </c>
      <c r="E376" s="87">
        <v>31.27</v>
      </c>
      <c r="F376" s="80" t="s">
        <v>575</v>
      </c>
      <c r="G376" s="87" t="s">
        <v>101</v>
      </c>
      <c r="H376" s="151">
        <f>VLOOKUP(F376,'Raumgruppen - Leistungen'!$C$2:$F$77,3)</f>
        <v>1</v>
      </c>
      <c r="I376" s="78">
        <v>52</v>
      </c>
      <c r="J376" s="79">
        <f t="shared" si="37"/>
        <v>1626.04</v>
      </c>
      <c r="K376" s="110">
        <f>VLOOKUP(F376,'Raumgruppen - Leistungen'!$C$2:$F$77,4)*$L376</f>
        <v>0</v>
      </c>
      <c r="L376" s="67">
        <v>1</v>
      </c>
      <c r="M376" s="93" t="e">
        <f t="shared" si="39"/>
        <v>#DIV/0!</v>
      </c>
      <c r="N376" s="81" t="e">
        <f t="shared" si="35"/>
        <v>#DIV/0!</v>
      </c>
      <c r="O376" s="82" t="e">
        <f>M376*Stundenverrechnungssatz!$C$44</f>
        <v>#DIV/0!</v>
      </c>
      <c r="P376" s="83" t="e">
        <f t="shared" si="36"/>
        <v>#DIV/0!</v>
      </c>
      <c r="Q376" s="123" t="e">
        <f t="shared" si="38"/>
        <v>#DIV/0!</v>
      </c>
    </row>
    <row r="377" spans="1:17" ht="15" x14ac:dyDescent="0.25">
      <c r="A377" s="124" t="s">
        <v>499</v>
      </c>
      <c r="B377" s="77">
        <v>1</v>
      </c>
      <c r="C377" s="84" t="s">
        <v>154</v>
      </c>
      <c r="D377" s="87" t="s">
        <v>353</v>
      </c>
      <c r="E377" s="87">
        <v>21.13</v>
      </c>
      <c r="F377" s="80" t="s">
        <v>137</v>
      </c>
      <c r="G377" s="87" t="s">
        <v>101</v>
      </c>
      <c r="H377" s="151">
        <f>VLOOKUP(F377,'Raumgruppen - Leistungen'!$C$2:$F$77,3)</f>
        <v>1</v>
      </c>
      <c r="I377" s="78">
        <v>52</v>
      </c>
      <c r="J377" s="79">
        <f t="shared" si="37"/>
        <v>1098.76</v>
      </c>
      <c r="K377" s="110">
        <f>VLOOKUP(F377,'Raumgruppen - Leistungen'!$C$2:$F$77,4)*$L377</f>
        <v>0</v>
      </c>
      <c r="L377" s="67">
        <v>1</v>
      </c>
      <c r="M377" s="93" t="e">
        <f t="shared" si="39"/>
        <v>#DIV/0!</v>
      </c>
      <c r="N377" s="81" t="e">
        <f t="shared" si="35"/>
        <v>#DIV/0!</v>
      </c>
      <c r="O377" s="82" t="e">
        <f>M377*Stundenverrechnungssatz!$C$44</f>
        <v>#DIV/0!</v>
      </c>
      <c r="P377" s="83" t="e">
        <f t="shared" si="36"/>
        <v>#DIV/0!</v>
      </c>
      <c r="Q377" s="123" t="e">
        <f t="shared" si="38"/>
        <v>#DIV/0!</v>
      </c>
    </row>
    <row r="378" spans="1:17" ht="15" x14ac:dyDescent="0.25">
      <c r="A378" s="124" t="s">
        <v>499</v>
      </c>
      <c r="B378" s="77">
        <v>1</v>
      </c>
      <c r="C378" s="84" t="s">
        <v>152</v>
      </c>
      <c r="D378" s="87" t="s">
        <v>110</v>
      </c>
      <c r="E378" s="87">
        <v>14.25</v>
      </c>
      <c r="F378" s="80" t="s">
        <v>590</v>
      </c>
      <c r="G378" s="87" t="s">
        <v>84</v>
      </c>
      <c r="H378" s="151">
        <f>VLOOKUP(F378,'Raumgruppen - Leistungen'!$C$2:$F$77,3)</f>
        <v>1</v>
      </c>
      <c r="I378" s="78">
        <v>52</v>
      </c>
      <c r="J378" s="79">
        <f t="shared" si="37"/>
        <v>741</v>
      </c>
      <c r="K378" s="110">
        <f>VLOOKUP(F378,'Raumgruppen - Leistungen'!$C$2:$F$77,4)*$L378</f>
        <v>0</v>
      </c>
      <c r="L378" s="67">
        <v>1</v>
      </c>
      <c r="M378" s="93" t="e">
        <f t="shared" si="39"/>
        <v>#DIV/0!</v>
      </c>
      <c r="N378" s="81" t="e">
        <f t="shared" si="35"/>
        <v>#DIV/0!</v>
      </c>
      <c r="O378" s="82" t="e">
        <f>M378*Stundenverrechnungssatz!$C$44</f>
        <v>#DIV/0!</v>
      </c>
      <c r="P378" s="83" t="e">
        <f t="shared" si="36"/>
        <v>#DIV/0!</v>
      </c>
      <c r="Q378" s="123" t="e">
        <f t="shared" si="38"/>
        <v>#DIV/0!</v>
      </c>
    </row>
    <row r="379" spans="1:17" ht="15" x14ac:dyDescent="0.25">
      <c r="A379" s="124" t="s">
        <v>499</v>
      </c>
      <c r="B379" s="77">
        <v>1</v>
      </c>
      <c r="C379" s="84" t="s">
        <v>150</v>
      </c>
      <c r="D379" s="87" t="s">
        <v>103</v>
      </c>
      <c r="E379" s="87">
        <v>8.83</v>
      </c>
      <c r="F379" s="80" t="s">
        <v>590</v>
      </c>
      <c r="G379" s="87" t="s">
        <v>84</v>
      </c>
      <c r="H379" s="151">
        <f>VLOOKUP(F379,'Raumgruppen - Leistungen'!$C$2:$F$77,3)</f>
        <v>1</v>
      </c>
      <c r="I379" s="78">
        <v>52</v>
      </c>
      <c r="J379" s="79">
        <f t="shared" si="37"/>
        <v>459.16</v>
      </c>
      <c r="K379" s="110">
        <f>VLOOKUP(F379,'Raumgruppen - Leistungen'!$C$2:$F$77,4)*$L379</f>
        <v>0</v>
      </c>
      <c r="L379" s="67">
        <v>1</v>
      </c>
      <c r="M379" s="93" t="e">
        <f t="shared" si="39"/>
        <v>#DIV/0!</v>
      </c>
      <c r="N379" s="81" t="e">
        <f t="shared" si="35"/>
        <v>#DIV/0!</v>
      </c>
      <c r="O379" s="82" t="e">
        <f>M379*Stundenverrechnungssatz!$C$44</f>
        <v>#DIV/0!</v>
      </c>
      <c r="P379" s="83" t="e">
        <f t="shared" si="36"/>
        <v>#DIV/0!</v>
      </c>
      <c r="Q379" s="123" t="e">
        <f t="shared" si="38"/>
        <v>#DIV/0!</v>
      </c>
    </row>
    <row r="380" spans="1:17" ht="15" x14ac:dyDescent="0.25">
      <c r="A380" s="124" t="s">
        <v>499</v>
      </c>
      <c r="B380" s="77">
        <v>1</v>
      </c>
      <c r="C380" s="84" t="s">
        <v>355</v>
      </c>
      <c r="D380" s="87" t="s">
        <v>86</v>
      </c>
      <c r="E380" s="87">
        <v>33.119999999999997</v>
      </c>
      <c r="F380" s="80" t="s">
        <v>579</v>
      </c>
      <c r="G380" s="87" t="s">
        <v>101</v>
      </c>
      <c r="H380" s="151">
        <f>VLOOKUP(F380,'Raumgruppen - Leistungen'!$C$2:$F$77,3)</f>
        <v>1</v>
      </c>
      <c r="I380" s="78">
        <v>52</v>
      </c>
      <c r="J380" s="79">
        <f t="shared" si="37"/>
        <v>1722.2399999999998</v>
      </c>
      <c r="K380" s="110">
        <f>VLOOKUP(F380,'Raumgruppen - Leistungen'!$C$2:$F$77,4)*$L380</f>
        <v>0</v>
      </c>
      <c r="L380" s="67">
        <v>1</v>
      </c>
      <c r="M380" s="93" t="e">
        <f t="shared" si="39"/>
        <v>#DIV/0!</v>
      </c>
      <c r="N380" s="81" t="e">
        <f t="shared" si="35"/>
        <v>#DIV/0!</v>
      </c>
      <c r="O380" s="82" t="e">
        <f>M380*Stundenverrechnungssatz!$C$44</f>
        <v>#DIV/0!</v>
      </c>
      <c r="P380" s="83" t="e">
        <f t="shared" si="36"/>
        <v>#DIV/0!</v>
      </c>
      <c r="Q380" s="123" t="e">
        <f t="shared" si="38"/>
        <v>#DIV/0!</v>
      </c>
    </row>
    <row r="381" spans="1:17" ht="15.75" thickBot="1" x14ac:dyDescent="0.3">
      <c r="A381" s="127" t="s">
        <v>499</v>
      </c>
      <c r="B381" s="128">
        <v>1</v>
      </c>
      <c r="C381" s="129" t="s">
        <v>145</v>
      </c>
      <c r="D381" s="154" t="s">
        <v>129</v>
      </c>
      <c r="E381" s="154">
        <v>34.44</v>
      </c>
      <c r="F381" s="130" t="s">
        <v>578</v>
      </c>
      <c r="G381" s="154" t="s">
        <v>93</v>
      </c>
      <c r="H381" s="155">
        <f>VLOOKUP(F381,'Raumgruppen - Leistungen'!$C$2:$F$77,3)</f>
        <v>1</v>
      </c>
      <c r="I381" s="131">
        <v>52</v>
      </c>
      <c r="J381" s="132">
        <f t="shared" si="37"/>
        <v>1790.8799999999999</v>
      </c>
      <c r="K381" s="130">
        <f>VLOOKUP(F381,'Raumgruppen - Leistungen'!$C$2:$F$77,4)*$L381</f>
        <v>0</v>
      </c>
      <c r="L381" s="133">
        <v>1</v>
      </c>
      <c r="M381" s="134" t="e">
        <f t="shared" si="39"/>
        <v>#DIV/0!</v>
      </c>
      <c r="N381" s="135" t="e">
        <f t="shared" si="35"/>
        <v>#DIV/0!</v>
      </c>
      <c r="O381" s="136" t="e">
        <f>M381*Stundenverrechnungssatz!$C$44</f>
        <v>#DIV/0!</v>
      </c>
      <c r="P381" s="137" t="e">
        <f t="shared" si="36"/>
        <v>#DIV/0!</v>
      </c>
      <c r="Q381" s="138" t="e">
        <f t="shared" si="38"/>
        <v>#DIV/0!</v>
      </c>
    </row>
    <row r="382" spans="1:17" ht="12.75" x14ac:dyDescent="0.2">
      <c r="A382" s="74"/>
      <c r="B382" s="74"/>
      <c r="C382" s="74"/>
      <c r="D382" s="89"/>
    </row>
    <row r="383" spans="1:17" ht="12.75" x14ac:dyDescent="0.2">
      <c r="E383" s="90">
        <f>SUM(E4:E381)</f>
        <v>10938.180000000006</v>
      </c>
      <c r="F383" s="90"/>
      <c r="G383" s="90"/>
      <c r="H383" s="148"/>
      <c r="I383" s="90"/>
      <c r="J383" s="90">
        <f>SUM(J4:J381)</f>
        <v>1905525.9600000007</v>
      </c>
      <c r="K383" s="90"/>
      <c r="L383" s="90"/>
      <c r="M383" s="90" t="e">
        <f>SUM(M4:M381)</f>
        <v>#DIV/0!</v>
      </c>
      <c r="N383" s="90" t="e">
        <f>SUM(N4:N381)</f>
        <v>#DIV/0!</v>
      </c>
      <c r="O383" s="90" t="e">
        <f>SUM(O4:O381)</f>
        <v>#DIV/0!</v>
      </c>
      <c r="P383" s="90" t="e">
        <f>SUM(P4:P381)</f>
        <v>#DIV/0!</v>
      </c>
      <c r="Q383" s="90" t="e">
        <f>SUM(Q4:Q381)</f>
        <v>#DIV/0!</v>
      </c>
    </row>
    <row r="384" spans="1:17" ht="12.75" x14ac:dyDescent="0.2"/>
    <row r="385" spans="13:15" ht="12.75" x14ac:dyDescent="0.2"/>
    <row r="386" spans="13:15" ht="12.75" x14ac:dyDescent="0.2"/>
    <row r="389" spans="13:15" ht="24.95" customHeight="1" x14ac:dyDescent="0.2">
      <c r="M389" s="91"/>
      <c r="N389" s="91"/>
      <c r="O389" s="91"/>
    </row>
    <row r="390" spans="13:15" ht="24.95" customHeight="1" x14ac:dyDescent="0.2">
      <c r="N390" s="72" t="s">
        <v>88</v>
      </c>
    </row>
  </sheetData>
  <sheetProtection algorithmName="SHA-512" hashValue="+EVjHr0//7frwfGdrrIOP+DJOznhkw0OspbF6XKBl8nNw9AmImuTP7R+6RwDkajvJRUg58yGjQuw8zTGmsXalA==" saltValue="TO4rZmoRx3zh8wRYQ6t9fw==" spinCount="100000" sheet="1" selectLockedCells="1"/>
  <autoFilter ref="A1:S386"/>
  <phoneticPr fontId="0" type="noConversion"/>
  <printOptions horizontalCentered="1"/>
  <pageMargins left="0.39370078740157483" right="0.39370078740157483" top="1.0236220472440944" bottom="1.0236220472440944" header="0.78740157480314965" footer="0.78740157480314965"/>
  <pageSetup paperSize="9" scale="50" fitToHeight="0" orientation="landscape" r:id="rId1"/>
  <headerFooter alignWithMargins="0">
    <oddHeader>&amp;CKalkulationsdatei Hauptfeuerwache der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topLeftCell="A30" zoomScaleNormal="100" workbookViewId="0">
      <selection activeCell="F76" sqref="F76"/>
    </sheetView>
  </sheetViews>
  <sheetFormatPr baseColWidth="10" defaultColWidth="11.5703125" defaultRowHeight="12.75" x14ac:dyDescent="0.2"/>
  <cols>
    <col min="1" max="1" width="4.5703125" style="92" customWidth="1"/>
    <col min="2" max="2" width="4.42578125" style="61" customWidth="1"/>
    <col min="3" max="3" width="10.7109375" style="92" customWidth="1"/>
    <col min="4" max="4" width="58.85546875" style="92" bestFit="1" customWidth="1"/>
    <col min="5" max="5" width="13.7109375" style="102" customWidth="1"/>
    <col min="6" max="6" width="12.7109375" style="61" customWidth="1"/>
    <col min="7" max="7" width="4.140625" style="92" customWidth="1"/>
    <col min="8" max="16384" width="11.5703125" style="92"/>
  </cols>
  <sheetData>
    <row r="1" spans="1:8" ht="48.75" customHeight="1" x14ac:dyDescent="0.2">
      <c r="A1" s="94"/>
      <c r="B1" s="62"/>
      <c r="C1" s="63" t="s">
        <v>28</v>
      </c>
      <c r="D1" s="64" t="s">
        <v>29</v>
      </c>
      <c r="E1" s="100" t="s">
        <v>74</v>
      </c>
      <c r="F1" s="64" t="s">
        <v>26</v>
      </c>
      <c r="G1" s="95"/>
      <c r="H1" s="96"/>
    </row>
    <row r="2" spans="1:8" x14ac:dyDescent="0.2">
      <c r="A2" s="97"/>
      <c r="B2" s="98"/>
      <c r="C2" s="99" t="s">
        <v>90</v>
      </c>
      <c r="D2" s="99" t="s">
        <v>518</v>
      </c>
      <c r="E2" s="65">
        <v>3</v>
      </c>
      <c r="F2" s="66"/>
    </row>
    <row r="3" spans="1:8" x14ac:dyDescent="0.2">
      <c r="A3" s="97"/>
      <c r="B3" s="98"/>
      <c r="C3" s="99" t="s">
        <v>544</v>
      </c>
      <c r="D3" s="99" t="s">
        <v>518</v>
      </c>
      <c r="E3" s="65">
        <v>2</v>
      </c>
      <c r="F3" s="66"/>
    </row>
    <row r="4" spans="1:8" x14ac:dyDescent="0.2">
      <c r="A4" s="97"/>
      <c r="B4" s="98"/>
      <c r="C4" s="99" t="s">
        <v>575</v>
      </c>
      <c r="D4" s="99" t="s">
        <v>518</v>
      </c>
      <c r="E4" s="65">
        <v>1</v>
      </c>
      <c r="F4" s="66"/>
    </row>
    <row r="5" spans="1:8" x14ac:dyDescent="0.2">
      <c r="A5" s="97"/>
      <c r="B5" s="98"/>
      <c r="C5" s="99" t="s">
        <v>587</v>
      </c>
      <c r="D5" s="99" t="s">
        <v>518</v>
      </c>
      <c r="E5" s="65">
        <v>5</v>
      </c>
      <c r="F5" s="66"/>
    </row>
    <row r="6" spans="1:8" x14ac:dyDescent="0.2">
      <c r="A6" s="97"/>
      <c r="B6" s="98"/>
      <c r="C6" s="99" t="s">
        <v>589</v>
      </c>
      <c r="D6" s="99" t="s">
        <v>518</v>
      </c>
      <c r="E6" s="65">
        <v>6</v>
      </c>
      <c r="F6" s="66"/>
    </row>
    <row r="7" spans="1:8" x14ac:dyDescent="0.2">
      <c r="A7" s="97"/>
      <c r="B7" s="98"/>
      <c r="C7" s="139"/>
      <c r="D7" s="139"/>
      <c r="E7" s="140"/>
      <c r="F7" s="141"/>
    </row>
    <row r="8" spans="1:8" x14ac:dyDescent="0.2">
      <c r="A8" s="97"/>
      <c r="B8" s="98"/>
      <c r="C8" s="99" t="s">
        <v>337</v>
      </c>
      <c r="D8" s="99" t="s">
        <v>519</v>
      </c>
      <c r="E8" s="65">
        <v>5</v>
      </c>
      <c r="F8" s="66"/>
    </row>
    <row r="9" spans="1:8" x14ac:dyDescent="0.2">
      <c r="A9" s="97"/>
      <c r="B9" s="98"/>
      <c r="C9" s="99" t="s">
        <v>545</v>
      </c>
      <c r="D9" s="99" t="s">
        <v>519</v>
      </c>
      <c r="E9" s="65">
        <v>6</v>
      </c>
      <c r="F9" s="66"/>
    </row>
    <row r="10" spans="1:8" x14ac:dyDescent="0.2">
      <c r="A10" s="97"/>
      <c r="B10" s="98"/>
      <c r="C10" s="139"/>
      <c r="D10" s="139"/>
      <c r="E10" s="140"/>
      <c r="F10" s="141"/>
    </row>
    <row r="11" spans="1:8" x14ac:dyDescent="0.2">
      <c r="A11" s="97"/>
      <c r="B11" s="98"/>
      <c r="C11" s="99" t="s">
        <v>362</v>
      </c>
      <c r="D11" s="99" t="s">
        <v>520</v>
      </c>
      <c r="E11" s="65">
        <v>3</v>
      </c>
      <c r="F11" s="66"/>
    </row>
    <row r="12" spans="1:8" x14ac:dyDescent="0.2">
      <c r="A12" s="97"/>
      <c r="B12" s="98"/>
      <c r="C12" s="99" t="s">
        <v>546</v>
      </c>
      <c r="D12" s="99" t="s">
        <v>520</v>
      </c>
      <c r="E12" s="65">
        <v>2.5</v>
      </c>
      <c r="F12" s="66"/>
    </row>
    <row r="13" spans="1:8" x14ac:dyDescent="0.2">
      <c r="A13" s="97"/>
      <c r="B13" s="98"/>
      <c r="C13" s="99" t="s">
        <v>578</v>
      </c>
      <c r="D13" s="99" t="s">
        <v>520</v>
      </c>
      <c r="E13" s="65">
        <v>1</v>
      </c>
      <c r="F13" s="66"/>
    </row>
    <row r="14" spans="1:8" x14ac:dyDescent="0.2">
      <c r="A14" s="97"/>
      <c r="B14" s="98"/>
      <c r="C14" s="139"/>
      <c r="D14" s="139"/>
      <c r="E14" s="140"/>
      <c r="F14" s="141"/>
    </row>
    <row r="15" spans="1:8" x14ac:dyDescent="0.2">
      <c r="A15" s="97"/>
      <c r="B15" s="98"/>
      <c r="C15" s="99" t="s">
        <v>425</v>
      </c>
      <c r="D15" s="99" t="s">
        <v>521</v>
      </c>
      <c r="E15" s="65">
        <v>6</v>
      </c>
      <c r="F15" s="66"/>
    </row>
    <row r="16" spans="1:8" x14ac:dyDescent="0.2">
      <c r="A16" s="97"/>
      <c r="B16" s="98"/>
      <c r="C16" s="99" t="s">
        <v>547</v>
      </c>
      <c r="D16" s="99" t="s">
        <v>521</v>
      </c>
      <c r="E16" s="65">
        <v>5</v>
      </c>
      <c r="F16" s="66"/>
    </row>
    <row r="17" spans="1:6" x14ac:dyDescent="0.2">
      <c r="A17" s="97"/>
      <c r="B17" s="98"/>
      <c r="C17" s="99" t="s">
        <v>579</v>
      </c>
      <c r="D17" s="99" t="s">
        <v>521</v>
      </c>
      <c r="E17" s="65">
        <v>1</v>
      </c>
      <c r="F17" s="66"/>
    </row>
    <row r="18" spans="1:6" x14ac:dyDescent="0.2">
      <c r="A18" s="97"/>
      <c r="B18" s="98"/>
      <c r="C18" s="139"/>
      <c r="D18" s="139"/>
      <c r="E18" s="140"/>
      <c r="F18" s="141"/>
    </row>
    <row r="19" spans="1:6" x14ac:dyDescent="0.2">
      <c r="A19" s="97"/>
      <c r="B19" s="98"/>
      <c r="C19" s="99" t="s">
        <v>548</v>
      </c>
      <c r="D19" s="99" t="s">
        <v>522</v>
      </c>
      <c r="E19" s="65">
        <v>2.5</v>
      </c>
      <c r="F19" s="66"/>
    </row>
    <row r="20" spans="1:6" x14ac:dyDescent="0.2">
      <c r="A20" s="97"/>
      <c r="B20" s="98"/>
      <c r="C20" s="139"/>
      <c r="D20" s="139"/>
      <c r="E20" s="140"/>
      <c r="F20" s="141"/>
    </row>
    <row r="21" spans="1:6" x14ac:dyDescent="0.2">
      <c r="A21" s="97"/>
      <c r="B21" s="98"/>
      <c r="C21" s="99" t="s">
        <v>513</v>
      </c>
      <c r="D21" s="99" t="s">
        <v>531</v>
      </c>
      <c r="E21" s="65">
        <v>6</v>
      </c>
      <c r="F21" s="66"/>
    </row>
    <row r="22" spans="1:6" x14ac:dyDescent="0.2">
      <c r="A22" s="97"/>
      <c r="B22" s="98"/>
      <c r="C22" s="99" t="s">
        <v>549</v>
      </c>
      <c r="D22" s="99" t="s">
        <v>531</v>
      </c>
      <c r="E22" s="65">
        <v>5</v>
      </c>
      <c r="F22" s="66"/>
    </row>
    <row r="23" spans="1:6" x14ac:dyDescent="0.2">
      <c r="A23" s="97"/>
      <c r="B23" s="98"/>
      <c r="C23" s="99" t="s">
        <v>590</v>
      </c>
      <c r="D23" s="99" t="s">
        <v>531</v>
      </c>
      <c r="E23" s="65">
        <v>1</v>
      </c>
      <c r="F23" s="66"/>
    </row>
    <row r="24" spans="1:6" x14ac:dyDescent="0.2">
      <c r="A24" s="97"/>
      <c r="B24" s="98"/>
      <c r="C24" s="139"/>
      <c r="D24" s="139"/>
      <c r="E24" s="140"/>
      <c r="F24" s="141"/>
    </row>
    <row r="25" spans="1:6" x14ac:dyDescent="0.2">
      <c r="A25" s="97"/>
      <c r="B25" s="98"/>
      <c r="C25" s="99" t="s">
        <v>514</v>
      </c>
      <c r="D25" s="99" t="s">
        <v>542</v>
      </c>
      <c r="E25" s="65">
        <v>6</v>
      </c>
      <c r="F25" s="66"/>
    </row>
    <row r="26" spans="1:6" x14ac:dyDescent="0.2">
      <c r="A26" s="97"/>
      <c r="B26" s="98"/>
      <c r="C26" s="139"/>
      <c r="D26" s="139"/>
      <c r="E26" s="140"/>
      <c r="F26" s="141"/>
    </row>
    <row r="27" spans="1:6" x14ac:dyDescent="0.2">
      <c r="A27" s="97"/>
      <c r="B27" s="98"/>
      <c r="C27" s="99" t="s">
        <v>515</v>
      </c>
      <c r="D27" s="99" t="s">
        <v>556</v>
      </c>
      <c r="E27" s="65">
        <v>6</v>
      </c>
      <c r="F27" s="66"/>
    </row>
    <row r="28" spans="1:6" x14ac:dyDescent="0.2">
      <c r="A28" s="97"/>
      <c r="B28" s="98"/>
      <c r="C28" s="99" t="s">
        <v>552</v>
      </c>
      <c r="D28" s="99" t="s">
        <v>556</v>
      </c>
      <c r="E28" s="65">
        <v>5</v>
      </c>
      <c r="F28" s="66"/>
    </row>
    <row r="29" spans="1:6" x14ac:dyDescent="0.2">
      <c r="A29" s="97"/>
      <c r="B29" s="98"/>
      <c r="C29" s="139"/>
      <c r="D29" s="139"/>
      <c r="E29" s="140"/>
      <c r="F29" s="141"/>
    </row>
    <row r="30" spans="1:6" x14ac:dyDescent="0.2">
      <c r="A30" s="97"/>
      <c r="B30" s="98"/>
      <c r="C30" s="99" t="s">
        <v>516</v>
      </c>
      <c r="D30" s="99" t="s">
        <v>523</v>
      </c>
      <c r="E30" s="65">
        <v>6</v>
      </c>
      <c r="F30" s="66"/>
    </row>
    <row r="31" spans="1:6" x14ac:dyDescent="0.2">
      <c r="A31" s="97"/>
      <c r="B31" s="98"/>
      <c r="C31" s="99" t="s">
        <v>551</v>
      </c>
      <c r="D31" s="99" t="s">
        <v>523</v>
      </c>
      <c r="E31" s="65">
        <v>5</v>
      </c>
      <c r="F31" s="66"/>
    </row>
    <row r="32" spans="1:6" x14ac:dyDescent="0.2">
      <c r="A32" s="97"/>
      <c r="B32" s="98"/>
      <c r="C32" s="139"/>
      <c r="D32" s="139"/>
      <c r="E32" s="140"/>
      <c r="F32" s="141"/>
    </row>
    <row r="33" spans="1:6" x14ac:dyDescent="0.2">
      <c r="A33" s="97"/>
      <c r="B33" s="98"/>
      <c r="C33" s="99" t="s">
        <v>517</v>
      </c>
      <c r="D33" s="99" t="s">
        <v>553</v>
      </c>
      <c r="E33" s="101">
        <v>6</v>
      </c>
      <c r="F33" s="66"/>
    </row>
    <row r="34" spans="1:6" x14ac:dyDescent="0.2">
      <c r="A34" s="97"/>
      <c r="B34" s="98"/>
      <c r="C34" s="99" t="s">
        <v>550</v>
      </c>
      <c r="D34" s="99" t="s">
        <v>553</v>
      </c>
      <c r="E34" s="101">
        <v>5</v>
      </c>
      <c r="F34" s="66"/>
    </row>
    <row r="35" spans="1:6" x14ac:dyDescent="0.2">
      <c r="A35" s="97"/>
      <c r="B35" s="98"/>
      <c r="C35" s="99" t="s">
        <v>591</v>
      </c>
      <c r="D35" s="99" t="s">
        <v>553</v>
      </c>
      <c r="E35" s="101">
        <v>1</v>
      </c>
      <c r="F35" s="66"/>
    </row>
    <row r="36" spans="1:6" x14ac:dyDescent="0.2">
      <c r="A36" s="97"/>
      <c r="B36" s="98"/>
      <c r="C36" s="139"/>
      <c r="D36" s="139"/>
      <c r="E36" s="142"/>
      <c r="F36" s="141"/>
    </row>
    <row r="37" spans="1:6" x14ac:dyDescent="0.2">
      <c r="A37" s="97"/>
      <c r="B37" s="98"/>
      <c r="C37" s="99" t="s">
        <v>527</v>
      </c>
      <c r="D37" s="99" t="s">
        <v>554</v>
      </c>
      <c r="E37" s="101">
        <v>6</v>
      </c>
      <c r="F37" s="66"/>
    </row>
    <row r="38" spans="1:6" x14ac:dyDescent="0.2">
      <c r="A38" s="97"/>
      <c r="B38" s="98"/>
      <c r="C38" s="99" t="s">
        <v>555</v>
      </c>
      <c r="D38" s="99" t="s">
        <v>554</v>
      </c>
      <c r="E38" s="101">
        <v>5</v>
      </c>
      <c r="F38" s="66"/>
    </row>
    <row r="39" spans="1:6" x14ac:dyDescent="0.2">
      <c r="A39" s="97"/>
      <c r="B39" s="98"/>
      <c r="C39" s="99" t="s">
        <v>572</v>
      </c>
      <c r="D39" s="99" t="s">
        <v>554</v>
      </c>
      <c r="E39" s="101">
        <v>1</v>
      </c>
      <c r="F39" s="66"/>
    </row>
    <row r="40" spans="1:6" x14ac:dyDescent="0.2">
      <c r="A40" s="97"/>
      <c r="B40" s="98"/>
      <c r="C40" s="139"/>
      <c r="D40" s="139"/>
      <c r="E40" s="142"/>
      <c r="F40" s="141"/>
    </row>
    <row r="41" spans="1:6" x14ac:dyDescent="0.2">
      <c r="A41" s="97"/>
      <c r="B41" s="98"/>
      <c r="C41" s="99" t="s">
        <v>528</v>
      </c>
      <c r="D41" s="99" t="s">
        <v>524</v>
      </c>
      <c r="E41" s="101">
        <v>3</v>
      </c>
      <c r="F41" s="66"/>
    </row>
    <row r="42" spans="1:6" x14ac:dyDescent="0.2">
      <c r="A42" s="97"/>
      <c r="B42" s="98"/>
      <c r="C42" s="139"/>
      <c r="D42" s="139"/>
      <c r="E42" s="142"/>
      <c r="F42" s="141"/>
    </row>
    <row r="43" spans="1:6" x14ac:dyDescent="0.2">
      <c r="A43" s="97"/>
      <c r="B43" s="98"/>
      <c r="C43" s="99" t="s">
        <v>529</v>
      </c>
      <c r="D43" s="99" t="s">
        <v>494</v>
      </c>
      <c r="E43" s="101">
        <v>3</v>
      </c>
      <c r="F43" s="66"/>
    </row>
    <row r="44" spans="1:6" x14ac:dyDescent="0.2">
      <c r="A44" s="97"/>
      <c r="B44" s="98"/>
      <c r="C44" s="139"/>
      <c r="D44" s="139"/>
      <c r="E44" s="142"/>
      <c r="F44" s="141"/>
    </row>
    <row r="45" spans="1:6" x14ac:dyDescent="0.2">
      <c r="A45" s="97"/>
      <c r="B45" s="98"/>
      <c r="C45" s="99" t="s">
        <v>530</v>
      </c>
      <c r="D45" s="99" t="s">
        <v>526</v>
      </c>
      <c r="E45" s="101">
        <v>6</v>
      </c>
      <c r="F45" s="66"/>
    </row>
    <row r="46" spans="1:6" x14ac:dyDescent="0.2">
      <c r="A46" s="97"/>
      <c r="B46" s="98"/>
      <c r="C46" s="139"/>
      <c r="D46" s="139"/>
      <c r="E46" s="142"/>
      <c r="F46" s="141"/>
    </row>
    <row r="47" spans="1:6" x14ac:dyDescent="0.2">
      <c r="A47" s="97"/>
      <c r="B47" s="98"/>
      <c r="C47" s="99" t="s">
        <v>533</v>
      </c>
      <c r="D47" s="99" t="s">
        <v>594</v>
      </c>
      <c r="E47" s="101"/>
      <c r="F47" s="66"/>
    </row>
    <row r="48" spans="1:6" x14ac:dyDescent="0.2">
      <c r="A48" s="97"/>
      <c r="B48" s="98"/>
      <c r="C48" s="139"/>
      <c r="D48" s="139"/>
      <c r="E48" s="142"/>
      <c r="F48" s="141"/>
    </row>
    <row r="49" spans="1:6" x14ac:dyDescent="0.2">
      <c r="A49" s="97"/>
      <c r="B49" s="98"/>
      <c r="C49" s="99" t="s">
        <v>534</v>
      </c>
      <c r="D49" s="99" t="s">
        <v>535</v>
      </c>
      <c r="E49" s="101">
        <v>6</v>
      </c>
      <c r="F49" s="66"/>
    </row>
    <row r="50" spans="1:6" x14ac:dyDescent="0.2">
      <c r="A50" s="97"/>
      <c r="B50" s="98"/>
      <c r="C50" s="99" t="s">
        <v>563</v>
      </c>
      <c r="D50" s="99" t="s">
        <v>535</v>
      </c>
      <c r="E50" s="101">
        <v>5</v>
      </c>
      <c r="F50" s="66"/>
    </row>
    <row r="51" spans="1:6" x14ac:dyDescent="0.2">
      <c r="A51" s="97"/>
      <c r="B51" s="98"/>
      <c r="C51" s="99" t="s">
        <v>580</v>
      </c>
      <c r="D51" s="99" t="s">
        <v>535</v>
      </c>
      <c r="E51" s="101">
        <v>1</v>
      </c>
      <c r="F51" s="66"/>
    </row>
    <row r="52" spans="1:6" x14ac:dyDescent="0.2">
      <c r="A52" s="97"/>
      <c r="B52" s="98"/>
      <c r="C52" s="139"/>
      <c r="D52" s="139"/>
      <c r="E52" s="142"/>
      <c r="F52" s="141"/>
    </row>
    <row r="53" spans="1:6" x14ac:dyDescent="0.2">
      <c r="A53" s="97"/>
      <c r="B53" s="98"/>
      <c r="C53" s="99" t="s">
        <v>539</v>
      </c>
      <c r="D53" s="99" t="s">
        <v>597</v>
      </c>
      <c r="E53" s="101">
        <v>2</v>
      </c>
      <c r="F53" s="66"/>
    </row>
    <row r="54" spans="1:6" x14ac:dyDescent="0.2">
      <c r="A54" s="97"/>
      <c r="B54" s="98"/>
      <c r="C54" s="139"/>
      <c r="D54" s="139"/>
      <c r="E54" s="142"/>
      <c r="F54" s="141"/>
    </row>
    <row r="55" spans="1:6" x14ac:dyDescent="0.2">
      <c r="A55" s="97"/>
      <c r="B55" s="98"/>
      <c r="C55" s="99" t="s">
        <v>540</v>
      </c>
      <c r="D55" s="99" t="s">
        <v>600</v>
      </c>
      <c r="E55" s="101">
        <v>5</v>
      </c>
      <c r="F55" s="66"/>
    </row>
    <row r="56" spans="1:6" x14ac:dyDescent="0.2">
      <c r="A56" s="97"/>
      <c r="B56" s="98"/>
      <c r="C56" s="99" t="s">
        <v>582</v>
      </c>
      <c r="D56" s="99" t="s">
        <v>600</v>
      </c>
      <c r="E56" s="101">
        <v>1</v>
      </c>
      <c r="F56" s="66"/>
    </row>
    <row r="57" spans="1:6" x14ac:dyDescent="0.2">
      <c r="A57" s="97"/>
      <c r="B57" s="98"/>
      <c r="C57" s="139"/>
      <c r="D57" s="139"/>
      <c r="E57" s="142"/>
      <c r="F57" s="141"/>
    </row>
    <row r="58" spans="1:6" x14ac:dyDescent="0.2">
      <c r="A58" s="97"/>
      <c r="B58" s="98"/>
      <c r="C58" s="99" t="s">
        <v>592</v>
      </c>
      <c r="D58" s="99" t="s">
        <v>426</v>
      </c>
      <c r="E58" s="101">
        <v>6</v>
      </c>
      <c r="F58" s="66"/>
    </row>
    <row r="59" spans="1:6" x14ac:dyDescent="0.2">
      <c r="A59" s="97"/>
      <c r="B59" s="98"/>
      <c r="C59" s="139"/>
      <c r="D59" s="139"/>
      <c r="E59" s="142"/>
      <c r="F59" s="141"/>
    </row>
    <row r="60" spans="1:6" x14ac:dyDescent="0.2">
      <c r="A60" s="97"/>
      <c r="B60" s="98"/>
      <c r="C60" s="99" t="s">
        <v>541</v>
      </c>
      <c r="D60" s="99" t="s">
        <v>593</v>
      </c>
      <c r="E60" s="101">
        <v>6</v>
      </c>
      <c r="F60" s="66"/>
    </row>
    <row r="61" spans="1:6" x14ac:dyDescent="0.2">
      <c r="A61" s="97"/>
      <c r="B61" s="98"/>
      <c r="C61" s="99" t="s">
        <v>595</v>
      </c>
      <c r="D61" s="99" t="s">
        <v>593</v>
      </c>
      <c r="E61" s="101">
        <v>1</v>
      </c>
      <c r="F61" s="66"/>
    </row>
    <row r="62" spans="1:6" x14ac:dyDescent="0.2">
      <c r="A62" s="97"/>
      <c r="B62" s="98"/>
      <c r="C62" s="139"/>
      <c r="D62" s="139"/>
      <c r="E62" s="142"/>
      <c r="F62" s="141"/>
    </row>
    <row r="63" spans="1:6" x14ac:dyDescent="0.2">
      <c r="A63" s="97"/>
      <c r="B63" s="98"/>
      <c r="C63" s="99" t="s">
        <v>543</v>
      </c>
      <c r="D63" s="99" t="s">
        <v>407</v>
      </c>
      <c r="E63" s="101">
        <v>6</v>
      </c>
      <c r="F63" s="66"/>
    </row>
    <row r="64" spans="1:6" x14ac:dyDescent="0.2">
      <c r="A64" s="97"/>
      <c r="B64" s="98"/>
      <c r="C64" s="139"/>
      <c r="D64" s="139"/>
      <c r="E64" s="142"/>
      <c r="F64" s="141"/>
    </row>
    <row r="65" spans="1:6" x14ac:dyDescent="0.2">
      <c r="A65" s="97"/>
      <c r="B65" s="98"/>
      <c r="C65" s="99" t="s">
        <v>562</v>
      </c>
      <c r="D65" s="99" t="s">
        <v>94</v>
      </c>
      <c r="E65" s="101">
        <v>6</v>
      </c>
      <c r="F65" s="66"/>
    </row>
    <row r="66" spans="1:6" x14ac:dyDescent="0.2">
      <c r="A66" s="97"/>
      <c r="B66" s="98"/>
      <c r="C66" s="139"/>
      <c r="D66" s="139"/>
      <c r="E66" s="142"/>
      <c r="F66" s="141"/>
    </row>
    <row r="67" spans="1:6" x14ac:dyDescent="0.2">
      <c r="A67" s="97"/>
      <c r="B67" s="98"/>
      <c r="C67" s="99" t="s">
        <v>564</v>
      </c>
      <c r="D67" s="99" t="s">
        <v>598</v>
      </c>
      <c r="E67" s="101">
        <v>5</v>
      </c>
      <c r="F67" s="66"/>
    </row>
    <row r="68" spans="1:6" x14ac:dyDescent="0.2">
      <c r="A68" s="97"/>
      <c r="B68" s="98"/>
      <c r="C68" s="139"/>
      <c r="D68" s="139"/>
      <c r="E68" s="142"/>
      <c r="F68" s="141"/>
    </row>
    <row r="69" spans="1:6" x14ac:dyDescent="0.2">
      <c r="A69" s="97"/>
      <c r="B69" s="98"/>
      <c r="C69" s="99" t="s">
        <v>570</v>
      </c>
      <c r="D69" s="99" t="s">
        <v>571</v>
      </c>
      <c r="E69" s="101">
        <v>5</v>
      </c>
      <c r="F69" s="66"/>
    </row>
    <row r="70" spans="1:6" x14ac:dyDescent="0.2">
      <c r="A70" s="97"/>
      <c r="B70" s="98"/>
      <c r="C70" s="99" t="s">
        <v>581</v>
      </c>
      <c r="D70" s="99" t="s">
        <v>571</v>
      </c>
      <c r="E70" s="101">
        <v>1</v>
      </c>
      <c r="F70" s="66"/>
    </row>
    <row r="71" spans="1:6" x14ac:dyDescent="0.2">
      <c r="A71" s="97"/>
      <c r="B71" s="98"/>
      <c r="C71" s="143"/>
      <c r="D71" s="143"/>
      <c r="E71" s="144"/>
      <c r="F71" s="141"/>
    </row>
    <row r="72" spans="1:6" x14ac:dyDescent="0.2">
      <c r="A72" s="97"/>
      <c r="B72" s="98"/>
      <c r="C72" s="99" t="s">
        <v>573</v>
      </c>
      <c r="D72" s="99" t="s">
        <v>574</v>
      </c>
      <c r="E72" s="101">
        <v>0.5</v>
      </c>
      <c r="F72" s="66"/>
    </row>
    <row r="73" spans="1:6" x14ac:dyDescent="0.2">
      <c r="A73" s="97"/>
      <c r="B73" s="98"/>
      <c r="C73" s="143"/>
      <c r="D73" s="143"/>
      <c r="E73" s="144"/>
      <c r="F73" s="141"/>
    </row>
    <row r="74" spans="1:6" x14ac:dyDescent="0.2">
      <c r="A74" s="97"/>
      <c r="B74" s="98"/>
      <c r="C74" s="99" t="s">
        <v>137</v>
      </c>
      <c r="D74" s="99" t="s">
        <v>601</v>
      </c>
      <c r="E74" s="101">
        <v>1</v>
      </c>
      <c r="F74" s="66"/>
    </row>
    <row r="75" spans="1:6" x14ac:dyDescent="0.2">
      <c r="A75" s="97"/>
      <c r="B75" s="98"/>
      <c r="C75" s="99" t="s">
        <v>576</v>
      </c>
      <c r="D75" s="99" t="s">
        <v>601</v>
      </c>
      <c r="E75" s="101">
        <v>0.25</v>
      </c>
      <c r="F75" s="66"/>
    </row>
    <row r="76" spans="1:6" x14ac:dyDescent="0.2">
      <c r="A76" s="97"/>
      <c r="B76" s="98"/>
      <c r="C76" s="99" t="s">
        <v>577</v>
      </c>
      <c r="D76" s="99" t="s">
        <v>601</v>
      </c>
      <c r="E76" s="101">
        <v>5</v>
      </c>
      <c r="F76" s="66"/>
    </row>
    <row r="77" spans="1:6" x14ac:dyDescent="0.2">
      <c r="A77" s="97"/>
      <c r="B77" s="98"/>
      <c r="C77" s="99" t="s">
        <v>583</v>
      </c>
      <c r="D77" s="99" t="s">
        <v>601</v>
      </c>
      <c r="E77" s="101">
        <v>3</v>
      </c>
      <c r="F77" s="66"/>
    </row>
  </sheetData>
  <sheetProtection password="EF5C" sheet="1" selectLockedCells="1"/>
  <phoneticPr fontId="0" type="noConversion"/>
  <printOptions horizontalCentered="1" verticalCentered="1"/>
  <pageMargins left="0.19685039370078741" right="0.19685039370078741" top="3.937007874015748E-2" bottom="3.937007874015748E-2" header="0.78740157480314965" footer="0.78740157480314965"/>
  <pageSetup paperSize="9" scale="9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zoomScaleNormal="100" workbookViewId="0">
      <selection activeCell="B6" sqref="B6"/>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74" t="s">
        <v>77</v>
      </c>
      <c r="B1" s="175"/>
      <c r="C1" s="176"/>
    </row>
    <row r="2" spans="1:3" ht="12.75" customHeight="1" x14ac:dyDescent="0.2">
      <c r="A2" s="177"/>
      <c r="B2" s="178"/>
      <c r="C2" s="181" t="s">
        <v>30</v>
      </c>
    </row>
    <row r="3" spans="1:3" ht="33" customHeight="1" thickBot="1" x14ac:dyDescent="0.25">
      <c r="A3" s="179"/>
      <c r="B3" s="180"/>
      <c r="C3" s="182"/>
    </row>
    <row r="4" spans="1:3" ht="15.75" thickBot="1" x14ac:dyDescent="0.25">
      <c r="A4" s="27" t="s">
        <v>31</v>
      </c>
      <c r="B4" s="28">
        <v>1</v>
      </c>
      <c r="C4" s="29"/>
    </row>
    <row r="5" spans="1:3" ht="15" x14ac:dyDescent="0.2">
      <c r="A5" s="30" t="s">
        <v>32</v>
      </c>
      <c r="B5" s="183"/>
      <c r="C5" s="184"/>
    </row>
    <row r="6" spans="1:3" ht="15" x14ac:dyDescent="0.2">
      <c r="A6" s="31" t="s">
        <v>33</v>
      </c>
      <c r="B6" s="32"/>
      <c r="C6" s="33">
        <f>$C$4*$B6</f>
        <v>0</v>
      </c>
    </row>
    <row r="7" spans="1:3" ht="15" x14ac:dyDescent="0.2">
      <c r="A7" s="31" t="s">
        <v>34</v>
      </c>
      <c r="B7" s="32"/>
      <c r="C7" s="33">
        <f>$C$4*$B7</f>
        <v>0</v>
      </c>
    </row>
    <row r="8" spans="1:3" ht="15" x14ac:dyDescent="0.2">
      <c r="A8" s="31" t="s">
        <v>35</v>
      </c>
      <c r="B8" s="32"/>
      <c r="C8" s="33">
        <f>$C$4*$B8</f>
        <v>0</v>
      </c>
    </row>
    <row r="9" spans="1:3" ht="15" x14ac:dyDescent="0.2">
      <c r="A9" s="31" t="s">
        <v>36</v>
      </c>
      <c r="B9" s="32"/>
      <c r="C9" s="33">
        <f>$C$4*$B9</f>
        <v>0</v>
      </c>
    </row>
    <row r="10" spans="1:3" ht="15" x14ac:dyDescent="0.2">
      <c r="A10" s="31" t="s">
        <v>37</v>
      </c>
      <c r="B10" s="32"/>
      <c r="C10" s="33">
        <f>$C$4*$B10</f>
        <v>0</v>
      </c>
    </row>
    <row r="11" spans="1:3" ht="15" x14ac:dyDescent="0.2">
      <c r="A11" s="158" t="s">
        <v>602</v>
      </c>
      <c r="B11" s="159"/>
      <c r="C11" s="33">
        <f t="shared" ref="C11:C12" si="0">$C$4*$B11</f>
        <v>0</v>
      </c>
    </row>
    <row r="12" spans="1:3" ht="15" x14ac:dyDescent="0.2">
      <c r="A12" s="158" t="s">
        <v>603</v>
      </c>
      <c r="B12" s="159"/>
      <c r="C12" s="33">
        <f t="shared" si="0"/>
        <v>0</v>
      </c>
    </row>
    <row r="13" spans="1:3" ht="27" customHeight="1" thickBot="1" x14ac:dyDescent="0.25">
      <c r="A13" s="34" t="s">
        <v>38</v>
      </c>
      <c r="B13" s="35">
        <f>SUM(B6:B12)</f>
        <v>0</v>
      </c>
      <c r="C13" s="36">
        <f>SUM(C6:C12)</f>
        <v>0</v>
      </c>
    </row>
    <row r="14" spans="1:3" ht="15" x14ac:dyDescent="0.2">
      <c r="A14" s="30" t="s">
        <v>39</v>
      </c>
      <c r="B14" s="192" t="s">
        <v>40</v>
      </c>
      <c r="C14" s="193"/>
    </row>
    <row r="15" spans="1:3" ht="15" x14ac:dyDescent="0.2">
      <c r="A15" s="31" t="s">
        <v>41</v>
      </c>
      <c r="B15" s="32"/>
      <c r="C15" s="33">
        <f t="shared" ref="C15:C23" si="1">$C$4*$B15</f>
        <v>0</v>
      </c>
    </row>
    <row r="16" spans="1:3" ht="15" x14ac:dyDescent="0.2">
      <c r="A16" s="31" t="s">
        <v>42</v>
      </c>
      <c r="B16" s="32"/>
      <c r="C16" s="33">
        <f t="shared" si="1"/>
        <v>0</v>
      </c>
    </row>
    <row r="17" spans="1:3" ht="15" x14ac:dyDescent="0.2">
      <c r="A17" s="31" t="s">
        <v>43</v>
      </c>
      <c r="B17" s="32"/>
      <c r="C17" s="33">
        <f t="shared" si="1"/>
        <v>0</v>
      </c>
    </row>
    <row r="18" spans="1:3" ht="15" x14ac:dyDescent="0.2">
      <c r="A18" s="31" t="s">
        <v>44</v>
      </c>
      <c r="B18" s="32"/>
      <c r="C18" s="33">
        <f t="shared" si="1"/>
        <v>0</v>
      </c>
    </row>
    <row r="19" spans="1:3" ht="15" x14ac:dyDescent="0.2">
      <c r="A19" s="31" t="s">
        <v>45</v>
      </c>
      <c r="B19" s="32"/>
      <c r="C19" s="33">
        <f t="shared" si="1"/>
        <v>0</v>
      </c>
    </row>
    <row r="20" spans="1:3" ht="15" x14ac:dyDescent="0.2">
      <c r="A20" s="31" t="s">
        <v>46</v>
      </c>
      <c r="B20" s="32"/>
      <c r="C20" s="33">
        <f t="shared" si="1"/>
        <v>0</v>
      </c>
    </row>
    <row r="21" spans="1:3" ht="30" x14ac:dyDescent="0.2">
      <c r="A21" s="37" t="s">
        <v>47</v>
      </c>
      <c r="B21" s="32"/>
      <c r="C21" s="33">
        <f t="shared" si="1"/>
        <v>0</v>
      </c>
    </row>
    <row r="22" spans="1:3" ht="15" x14ac:dyDescent="0.2">
      <c r="A22" s="31" t="s">
        <v>48</v>
      </c>
      <c r="B22" s="32"/>
      <c r="C22" s="33">
        <f t="shared" si="1"/>
        <v>0</v>
      </c>
    </row>
    <row r="23" spans="1:3" ht="15" x14ac:dyDescent="0.2">
      <c r="A23" s="31" t="s">
        <v>49</v>
      </c>
      <c r="B23" s="32"/>
      <c r="C23" s="33">
        <f t="shared" si="1"/>
        <v>0</v>
      </c>
    </row>
    <row r="24" spans="1:3" ht="28.9" customHeight="1" thickBot="1" x14ac:dyDescent="0.25">
      <c r="A24" s="38" t="s">
        <v>50</v>
      </c>
      <c r="B24" s="39">
        <f>SUM(B15:B23)</f>
        <v>0</v>
      </c>
      <c r="C24" s="36">
        <f>SUM(C15:C23)</f>
        <v>0</v>
      </c>
    </row>
    <row r="25" spans="1:3" ht="15" x14ac:dyDescent="0.2">
      <c r="A25" s="30" t="s">
        <v>51</v>
      </c>
      <c r="B25" s="192" t="s">
        <v>40</v>
      </c>
      <c r="C25" s="193"/>
    </row>
    <row r="26" spans="1:3" ht="15" x14ac:dyDescent="0.2">
      <c r="A26" s="31" t="s">
        <v>52</v>
      </c>
      <c r="B26" s="32"/>
      <c r="C26" s="33">
        <f>$C$4*$B26</f>
        <v>0</v>
      </c>
    </row>
    <row r="27" spans="1:3" ht="30" x14ac:dyDescent="0.2">
      <c r="A27" s="37" t="s">
        <v>53</v>
      </c>
      <c r="B27" s="32"/>
      <c r="C27" s="33">
        <f>$C$4*$B27</f>
        <v>0</v>
      </c>
    </row>
    <row r="28" spans="1:3" ht="15" x14ac:dyDescent="0.2">
      <c r="A28" s="31" t="s">
        <v>54</v>
      </c>
      <c r="B28" s="32"/>
      <c r="C28" s="33">
        <f>$C$4*$B28</f>
        <v>0</v>
      </c>
    </row>
    <row r="29" spans="1:3" ht="28.9" customHeight="1" thickBot="1" x14ac:dyDescent="0.25">
      <c r="A29" s="34" t="s">
        <v>55</v>
      </c>
      <c r="B29" s="157">
        <f>B28+B27+B26</f>
        <v>0</v>
      </c>
      <c r="C29" s="36">
        <f>SUM(C26:C28)</f>
        <v>0</v>
      </c>
    </row>
    <row r="30" spans="1:3" ht="29.45" customHeight="1" x14ac:dyDescent="0.2">
      <c r="A30" s="40" t="s">
        <v>56</v>
      </c>
      <c r="B30" s="41"/>
      <c r="C30" s="42">
        <f>$C$4*$B30</f>
        <v>0</v>
      </c>
    </row>
    <row r="31" spans="1:3" ht="29.45" customHeight="1" x14ac:dyDescent="0.2">
      <c r="A31" s="43" t="s">
        <v>57</v>
      </c>
      <c r="B31" s="44">
        <f>SUM(B13,B24,B29,B30)</f>
        <v>0</v>
      </c>
      <c r="C31" s="33">
        <f>SUM(C13,C24,C29,C30)</f>
        <v>0</v>
      </c>
    </row>
    <row r="32" spans="1:3" ht="15" x14ac:dyDescent="0.2">
      <c r="A32" s="43" t="s">
        <v>58</v>
      </c>
      <c r="B32" s="194" t="s">
        <v>40</v>
      </c>
      <c r="C32" s="195"/>
    </row>
    <row r="33" spans="1:3" ht="15" x14ac:dyDescent="0.2">
      <c r="A33" s="31" t="s">
        <v>59</v>
      </c>
      <c r="B33" s="32"/>
      <c r="C33" s="33">
        <f t="shared" ref="C33:C40" si="2">$C$4*$B33</f>
        <v>0</v>
      </c>
    </row>
    <row r="34" spans="1:3" ht="15" x14ac:dyDescent="0.2">
      <c r="A34" s="31" t="s">
        <v>60</v>
      </c>
      <c r="B34" s="32"/>
      <c r="C34" s="33">
        <f t="shared" si="2"/>
        <v>0</v>
      </c>
    </row>
    <row r="35" spans="1:3" ht="15" x14ac:dyDescent="0.2">
      <c r="A35" s="31" t="s">
        <v>61</v>
      </c>
      <c r="B35" s="32"/>
      <c r="C35" s="33">
        <f t="shared" si="2"/>
        <v>0</v>
      </c>
    </row>
    <row r="36" spans="1:3" ht="15" x14ac:dyDescent="0.2">
      <c r="A36" s="31" t="s">
        <v>62</v>
      </c>
      <c r="B36" s="32"/>
      <c r="C36" s="33">
        <f t="shared" si="2"/>
        <v>0</v>
      </c>
    </row>
    <row r="37" spans="1:3" ht="15" x14ac:dyDescent="0.2">
      <c r="A37" s="31" t="s">
        <v>63</v>
      </c>
      <c r="B37" s="32"/>
      <c r="C37" s="33">
        <f t="shared" si="2"/>
        <v>0</v>
      </c>
    </row>
    <row r="38" spans="1:3" ht="15" x14ac:dyDescent="0.2">
      <c r="A38" s="31" t="s">
        <v>64</v>
      </c>
      <c r="B38" s="32"/>
      <c r="C38" s="33">
        <f t="shared" si="2"/>
        <v>0</v>
      </c>
    </row>
    <row r="39" spans="1:3" ht="15" x14ac:dyDescent="0.2">
      <c r="A39" s="31" t="s">
        <v>65</v>
      </c>
      <c r="B39" s="32"/>
      <c r="C39" s="33">
        <f t="shared" si="2"/>
        <v>0</v>
      </c>
    </row>
    <row r="40" spans="1:3" ht="15" x14ac:dyDescent="0.2">
      <c r="A40" s="31" t="s">
        <v>66</v>
      </c>
      <c r="B40" s="32"/>
      <c r="C40" s="33">
        <f t="shared" si="2"/>
        <v>0</v>
      </c>
    </row>
    <row r="41" spans="1:3" ht="30" customHeight="1" x14ac:dyDescent="0.2">
      <c r="A41" s="43" t="s">
        <v>67</v>
      </c>
      <c r="B41" s="44">
        <f>SUM(B33:B40)</f>
        <v>0</v>
      </c>
      <c r="C41" s="33">
        <f>SUM(C33:C40)</f>
        <v>0</v>
      </c>
    </row>
    <row r="42" spans="1:3" ht="30" customHeight="1" x14ac:dyDescent="0.2">
      <c r="A42" s="45" t="s">
        <v>68</v>
      </c>
      <c r="B42" s="44">
        <f>SUM(B4,B31,B41)</f>
        <v>1</v>
      </c>
      <c r="C42" s="33">
        <f>C4+C31+C41</f>
        <v>0</v>
      </c>
    </row>
    <row r="43" spans="1:3" ht="15" x14ac:dyDescent="0.2">
      <c r="A43" s="188"/>
      <c r="B43" s="189"/>
      <c r="C43" s="190"/>
    </row>
    <row r="44" spans="1:3" ht="15.75" thickBot="1" x14ac:dyDescent="0.25">
      <c r="A44" s="38" t="s">
        <v>69</v>
      </c>
      <c r="B44" s="46"/>
      <c r="C44" s="36">
        <f>C42</f>
        <v>0</v>
      </c>
    </row>
    <row r="45" spans="1:3" x14ac:dyDescent="0.2">
      <c r="A45" s="47"/>
      <c r="B45" s="47"/>
      <c r="C45" s="47"/>
    </row>
    <row r="46" spans="1:3" ht="15" x14ac:dyDescent="0.25">
      <c r="A46" s="191" t="s">
        <v>70</v>
      </c>
      <c r="B46" s="191"/>
      <c r="C46" s="191"/>
    </row>
    <row r="48" spans="1:3" ht="13.5" thickBot="1" x14ac:dyDescent="0.25">
      <c r="A48" s="169"/>
      <c r="B48" s="169"/>
      <c r="C48" s="169"/>
    </row>
    <row r="49" spans="1:3" x14ac:dyDescent="0.2">
      <c r="A49" s="48" t="s">
        <v>19</v>
      </c>
      <c r="B49" s="49"/>
      <c r="C49" s="50"/>
    </row>
    <row r="50" spans="1:3" x14ac:dyDescent="0.2">
      <c r="A50" s="185" t="s">
        <v>20</v>
      </c>
      <c r="B50" s="186"/>
      <c r="C50" s="187"/>
    </row>
    <row r="51" spans="1:3" x14ac:dyDescent="0.2">
      <c r="A51" s="51"/>
      <c r="B51" s="21"/>
      <c r="C51" s="52"/>
    </row>
    <row r="52" spans="1:3" ht="13.5" thickBot="1" x14ac:dyDescent="0.25">
      <c r="A52" s="53"/>
      <c r="B52" s="54"/>
      <c r="C52" s="55"/>
    </row>
  </sheetData>
  <sheetProtection password="EF1C" sheet="1" objects="1" scenarios="1" selectLockedCells="1"/>
  <mergeCells count="11">
    <mergeCell ref="A50:C50"/>
    <mergeCell ref="A43:C43"/>
    <mergeCell ref="A46:C46"/>
    <mergeCell ref="B14:C14"/>
    <mergeCell ref="B32:C32"/>
    <mergeCell ref="B25:C25"/>
    <mergeCell ref="A1:C1"/>
    <mergeCell ref="A2:B3"/>
    <mergeCell ref="C2:C3"/>
    <mergeCell ref="B5:C5"/>
    <mergeCell ref="A48:C48"/>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3" orientation="portrait" r:id="rId1"/>
  <headerFooter alignWithMargins="0">
    <oddHeader>&amp;C&amp;F
Unterhaltsreinigung</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Informationen und Erläuterungen</vt:lpstr>
      <vt:lpstr>Bieterdaten - Preisübersicht</vt:lpstr>
      <vt:lpstr>Raumbuch</vt:lpstr>
      <vt:lpstr>Raumgruppen - Leistungen</vt:lpstr>
      <vt:lpstr>Stundenverrechnungssatz</vt:lpstr>
      <vt:lpstr>Raumbuch!Druckbereich</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2020-02-26T07:38:33Z</cp:lastPrinted>
  <dcterms:created xsi:type="dcterms:W3CDTF">2012-06-29T09:58:25Z</dcterms:created>
  <dcterms:modified xsi:type="dcterms:W3CDTF">2025-05-02T07:12:52Z</dcterms:modified>
</cp:coreProperties>
</file>