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Raumbuch!$A$1:$T$132</definedName>
    <definedName name="_xlnm._FilterDatabase" localSheetId="3" hidden="1">'Raumgruppen - Leistungen'!$A$1:$D$18</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4" i="3"/>
  <c r="G134" i="3" l="1"/>
  <c r="N72" i="3"/>
  <c r="N73" i="3"/>
  <c r="N74" i="3"/>
  <c r="N75" i="3"/>
  <c r="O75" i="3" s="1"/>
  <c r="N76" i="3"/>
  <c r="N77" i="3"/>
  <c r="N78" i="3"/>
  <c r="N79" i="3"/>
  <c r="O79" i="3" s="1"/>
  <c r="N80" i="3"/>
  <c r="N81" i="3"/>
  <c r="N82" i="3"/>
  <c r="N83" i="3"/>
  <c r="O83" i="3" s="1"/>
  <c r="N84" i="3"/>
  <c r="N85" i="3"/>
  <c r="N86" i="3"/>
  <c r="N87" i="3"/>
  <c r="O87" i="3" s="1"/>
  <c r="N88" i="3"/>
  <c r="N89" i="3"/>
  <c r="N90" i="3"/>
  <c r="N91" i="3"/>
  <c r="O91" i="3" s="1"/>
  <c r="N92" i="3"/>
  <c r="N93" i="3"/>
  <c r="N94" i="3"/>
  <c r="N95" i="3"/>
  <c r="O95" i="3" s="1"/>
  <c r="N96" i="3"/>
  <c r="N97" i="3"/>
  <c r="N98" i="3"/>
  <c r="N99" i="3"/>
  <c r="O99" i="3" s="1"/>
  <c r="N100" i="3"/>
  <c r="N101" i="3"/>
  <c r="N102" i="3"/>
  <c r="N103" i="3"/>
  <c r="O103" i="3" s="1"/>
  <c r="N104" i="3"/>
  <c r="N105" i="3"/>
  <c r="N106" i="3"/>
  <c r="N107" i="3"/>
  <c r="O107" i="3" s="1"/>
  <c r="N108" i="3"/>
  <c r="N109" i="3"/>
  <c r="N110" i="3"/>
  <c r="N111" i="3"/>
  <c r="O111" i="3" s="1"/>
  <c r="N112" i="3"/>
  <c r="N113" i="3"/>
  <c r="N114" i="3"/>
  <c r="N115" i="3"/>
  <c r="O115" i="3" s="1"/>
  <c r="N116" i="3"/>
  <c r="N117" i="3"/>
  <c r="N118" i="3"/>
  <c r="N119" i="3"/>
  <c r="O119" i="3" s="1"/>
  <c r="N120" i="3"/>
  <c r="N121" i="3"/>
  <c r="N122" i="3"/>
  <c r="N123" i="3"/>
  <c r="O123" i="3" s="1"/>
  <c r="N124" i="3"/>
  <c r="N125" i="3"/>
  <c r="N126" i="3"/>
  <c r="N127" i="3"/>
  <c r="O127" i="3" s="1"/>
  <c r="N128" i="3"/>
  <c r="N129" i="3"/>
  <c r="N130" i="3"/>
  <c r="N131" i="3"/>
  <c r="N132" i="3"/>
  <c r="J72" i="3"/>
  <c r="K72" i="3" s="1"/>
  <c r="J73" i="3"/>
  <c r="K73" i="3" s="1"/>
  <c r="J74" i="3"/>
  <c r="K74" i="3" s="1"/>
  <c r="J75" i="3"/>
  <c r="K75" i="3" s="1"/>
  <c r="J76" i="3"/>
  <c r="K76" i="3" s="1"/>
  <c r="J77" i="3"/>
  <c r="K77" i="3" s="1"/>
  <c r="J78" i="3"/>
  <c r="K78" i="3" s="1"/>
  <c r="J79" i="3"/>
  <c r="K79" i="3" s="1"/>
  <c r="J80" i="3"/>
  <c r="K80" i="3" s="1"/>
  <c r="J81" i="3"/>
  <c r="K81" i="3" s="1"/>
  <c r="J82" i="3"/>
  <c r="K82" i="3" s="1"/>
  <c r="J83" i="3"/>
  <c r="K83" i="3" s="1"/>
  <c r="J84" i="3"/>
  <c r="K84" i="3" s="1"/>
  <c r="J85" i="3"/>
  <c r="K85" i="3" s="1"/>
  <c r="J86" i="3"/>
  <c r="K86" i="3" s="1"/>
  <c r="J87" i="3"/>
  <c r="K87" i="3" s="1"/>
  <c r="J88" i="3"/>
  <c r="K88" i="3" s="1"/>
  <c r="J89" i="3"/>
  <c r="K89" i="3" s="1"/>
  <c r="J90" i="3"/>
  <c r="K90" i="3" s="1"/>
  <c r="J91" i="3"/>
  <c r="K91" i="3" s="1"/>
  <c r="J92" i="3"/>
  <c r="K92" i="3" s="1"/>
  <c r="J93" i="3"/>
  <c r="K93" i="3" s="1"/>
  <c r="J94" i="3"/>
  <c r="K94" i="3" s="1"/>
  <c r="J95" i="3"/>
  <c r="K95" i="3" s="1"/>
  <c r="J96" i="3"/>
  <c r="K96" i="3" s="1"/>
  <c r="J97" i="3"/>
  <c r="K97" i="3" s="1"/>
  <c r="J98" i="3"/>
  <c r="K98" i="3" s="1"/>
  <c r="J99" i="3"/>
  <c r="K99" i="3" s="1"/>
  <c r="J100" i="3"/>
  <c r="K100" i="3" s="1"/>
  <c r="J101" i="3"/>
  <c r="K101" i="3" s="1"/>
  <c r="J102" i="3"/>
  <c r="K102" i="3" s="1"/>
  <c r="J103" i="3"/>
  <c r="K103" i="3" s="1"/>
  <c r="J104" i="3"/>
  <c r="K104" i="3" s="1"/>
  <c r="J105" i="3"/>
  <c r="K105" i="3" s="1"/>
  <c r="J106" i="3"/>
  <c r="K106" i="3" s="1"/>
  <c r="J107" i="3"/>
  <c r="K107" i="3" s="1"/>
  <c r="J108" i="3"/>
  <c r="K108" i="3" s="1"/>
  <c r="J109" i="3"/>
  <c r="K109" i="3" s="1"/>
  <c r="J110" i="3"/>
  <c r="K110" i="3" s="1"/>
  <c r="J111" i="3"/>
  <c r="K111" i="3" s="1"/>
  <c r="J112" i="3"/>
  <c r="K112" i="3" s="1"/>
  <c r="J113" i="3"/>
  <c r="K113" i="3" s="1"/>
  <c r="J114" i="3"/>
  <c r="K114" i="3" s="1"/>
  <c r="J115" i="3"/>
  <c r="K115" i="3" s="1"/>
  <c r="J116" i="3"/>
  <c r="K116" i="3" s="1"/>
  <c r="J117" i="3"/>
  <c r="K117" i="3" s="1"/>
  <c r="J118" i="3"/>
  <c r="K118" i="3" s="1"/>
  <c r="J119" i="3"/>
  <c r="K119" i="3" s="1"/>
  <c r="J120" i="3"/>
  <c r="K120" i="3" s="1"/>
  <c r="J121" i="3"/>
  <c r="K121" i="3" s="1"/>
  <c r="J122" i="3"/>
  <c r="K122" i="3" s="1"/>
  <c r="J123" i="3"/>
  <c r="K123" i="3" s="1"/>
  <c r="J124" i="3"/>
  <c r="K124" i="3" s="1"/>
  <c r="J125" i="3"/>
  <c r="K125" i="3" s="1"/>
  <c r="J126" i="3"/>
  <c r="K126" i="3" s="1"/>
  <c r="J127" i="3"/>
  <c r="K127" i="3" s="1"/>
  <c r="J128" i="3"/>
  <c r="K128" i="3" s="1"/>
  <c r="J129" i="3"/>
  <c r="K129" i="3" s="1"/>
  <c r="J130" i="3"/>
  <c r="K130" i="3" s="1"/>
  <c r="J131" i="3"/>
  <c r="K131" i="3" s="1"/>
  <c r="J132" i="3"/>
  <c r="K132" i="3" s="1"/>
  <c r="O132" i="3" l="1"/>
  <c r="O131" i="3"/>
  <c r="O130" i="3"/>
  <c r="O128" i="3"/>
  <c r="O126" i="3"/>
  <c r="O124" i="3"/>
  <c r="O122" i="3"/>
  <c r="O120" i="3"/>
  <c r="O118" i="3"/>
  <c r="O116" i="3"/>
  <c r="O114" i="3"/>
  <c r="O112" i="3"/>
  <c r="O110" i="3"/>
  <c r="O108" i="3"/>
  <c r="O106" i="3"/>
  <c r="O104" i="3"/>
  <c r="O102" i="3"/>
  <c r="O100" i="3"/>
  <c r="O98" i="3"/>
  <c r="O96" i="3"/>
  <c r="O94" i="3"/>
  <c r="O92" i="3"/>
  <c r="O90" i="3"/>
  <c r="O88" i="3"/>
  <c r="O86" i="3"/>
  <c r="O84" i="3"/>
  <c r="O82" i="3"/>
  <c r="O80" i="3"/>
  <c r="O78" i="3"/>
  <c r="O76" i="3"/>
  <c r="O74" i="3"/>
  <c r="O72" i="3"/>
  <c r="O129" i="3"/>
  <c r="O125" i="3"/>
  <c r="O121" i="3"/>
  <c r="O117" i="3"/>
  <c r="O113" i="3"/>
  <c r="O109" i="3"/>
  <c r="O105" i="3"/>
  <c r="O101" i="3"/>
  <c r="O97" i="3"/>
  <c r="O93" i="3"/>
  <c r="O89" i="3"/>
  <c r="O85" i="3"/>
  <c r="O81" i="3"/>
  <c r="O77" i="3"/>
  <c r="O73" i="3"/>
  <c r="N4" i="3"/>
  <c r="N5" i="3"/>
  <c r="N8" i="3"/>
  <c r="N12" i="3"/>
  <c r="N14" i="3"/>
  <c r="N18" i="3"/>
  <c r="N24" i="3"/>
  <c r="N25" i="3"/>
  <c r="N26" i="3"/>
  <c r="N27" i="3"/>
  <c r="N28" i="3"/>
  <c r="N29" i="3"/>
  <c r="N30" i="3"/>
  <c r="N31" i="3"/>
  <c r="N33" i="3"/>
  <c r="N35" i="3"/>
  <c r="N36" i="3"/>
  <c r="N38" i="3"/>
  <c r="N44" i="3"/>
  <c r="N45" i="3"/>
  <c r="N46" i="3"/>
  <c r="N47" i="3"/>
  <c r="N49" i="3"/>
  <c r="N51" i="3"/>
  <c r="N53" i="3"/>
  <c r="N57" i="3"/>
  <c r="N60" i="3"/>
  <c r="N61" i="3"/>
  <c r="N65" i="3"/>
  <c r="O65" i="3" s="1"/>
  <c r="N67" i="3"/>
  <c r="N70" i="3"/>
  <c r="J57" i="3"/>
  <c r="K57" i="3" s="1"/>
  <c r="J58" i="3"/>
  <c r="K58" i="3" s="1"/>
  <c r="J59" i="3"/>
  <c r="K59" i="3" s="1"/>
  <c r="J60" i="3"/>
  <c r="K60" i="3" s="1"/>
  <c r="J61" i="3"/>
  <c r="K61" i="3" s="1"/>
  <c r="J62" i="3"/>
  <c r="K62" i="3" s="1"/>
  <c r="J63" i="3"/>
  <c r="K63" i="3" s="1"/>
  <c r="J64" i="3"/>
  <c r="K64" i="3" s="1"/>
  <c r="J65" i="3"/>
  <c r="K65" i="3" s="1"/>
  <c r="J66" i="3"/>
  <c r="K66" i="3" s="1"/>
  <c r="J67" i="3"/>
  <c r="K67" i="3" s="1"/>
  <c r="J68" i="3"/>
  <c r="K68" i="3" s="1"/>
  <c r="J69" i="3"/>
  <c r="K69" i="3" s="1"/>
  <c r="J70" i="3"/>
  <c r="K70" i="3" s="1"/>
  <c r="J71" i="3"/>
  <c r="K71"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33" i="3"/>
  <c r="K33" i="3" s="1"/>
  <c r="J34" i="3"/>
  <c r="K34" i="3" s="1"/>
  <c r="J35" i="3"/>
  <c r="K35" i="3" s="1"/>
  <c r="J36" i="3"/>
  <c r="K36" i="3" s="1"/>
  <c r="J37" i="3"/>
  <c r="K37" i="3" s="1"/>
  <c r="J38" i="3"/>
  <c r="K38" i="3" s="1"/>
  <c r="J39" i="3"/>
  <c r="K39" i="3" s="1"/>
  <c r="J40" i="3"/>
  <c r="K40" i="3" s="1"/>
  <c r="J41" i="3"/>
  <c r="K41" i="3" s="1"/>
  <c r="J42" i="3"/>
  <c r="K42" i="3" s="1"/>
  <c r="J43" i="3"/>
  <c r="K43" i="3" s="1"/>
  <c r="J44" i="3"/>
  <c r="K44" i="3" s="1"/>
  <c r="J45" i="3"/>
  <c r="K45" i="3" s="1"/>
  <c r="J46" i="3"/>
  <c r="K46" i="3" s="1"/>
  <c r="J47" i="3"/>
  <c r="K47" i="3" s="1"/>
  <c r="J48" i="3"/>
  <c r="K48" i="3" s="1"/>
  <c r="J49" i="3"/>
  <c r="K49" i="3" s="1"/>
  <c r="J50" i="3"/>
  <c r="K50" i="3" s="1"/>
  <c r="J51" i="3"/>
  <c r="K51" i="3" s="1"/>
  <c r="J52" i="3"/>
  <c r="K52" i="3" s="1"/>
  <c r="J53" i="3"/>
  <c r="K53" i="3" s="1"/>
  <c r="J54" i="3"/>
  <c r="K54" i="3" s="1"/>
  <c r="J55" i="3"/>
  <c r="K55" i="3" s="1"/>
  <c r="J56" i="3"/>
  <c r="K56"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134" i="3"/>
  <c r="C22" i="5"/>
  <c r="C39" i="5"/>
  <c r="C27" i="5"/>
  <c r="N68" i="3"/>
  <c r="O68" i="3" s="1"/>
  <c r="N66" i="3"/>
  <c r="O66" i="3" s="1"/>
  <c r="N64" i="3"/>
  <c r="O64" i="3" s="1"/>
  <c r="N62" i="3"/>
  <c r="O62" i="3" s="1"/>
  <c r="N58" i="3"/>
  <c r="O58" i="3" s="1"/>
  <c r="N56" i="3"/>
  <c r="O56" i="3" s="1"/>
  <c r="N54" i="3"/>
  <c r="O54" i="3" s="1"/>
  <c r="N52" i="3"/>
  <c r="O52" i="3" s="1"/>
  <c r="N50" i="3"/>
  <c r="O50" i="3" s="1"/>
  <c r="N48" i="3"/>
  <c r="O48" i="3" s="1"/>
  <c r="N42" i="3"/>
  <c r="O42" i="3" s="1"/>
  <c r="N40" i="3"/>
  <c r="O40" i="3" s="1"/>
  <c r="N71" i="3"/>
  <c r="O71" i="3" s="1"/>
  <c r="N69" i="3"/>
  <c r="O69" i="3" s="1"/>
  <c r="N63" i="3"/>
  <c r="O63" i="3" s="1"/>
  <c r="N59" i="3"/>
  <c r="O59" i="3" s="1"/>
  <c r="N55" i="3"/>
  <c r="O55" i="3" s="1"/>
  <c r="N43" i="3"/>
  <c r="O43" i="3" s="1"/>
  <c r="N41" i="3"/>
  <c r="O41" i="3" s="1"/>
  <c r="N39" i="3"/>
  <c r="O39" i="3" s="1"/>
  <c r="N37" i="3"/>
  <c r="O37" i="3" s="1"/>
  <c r="N34" i="3"/>
  <c r="O34" i="3" s="1"/>
  <c r="N32" i="3"/>
  <c r="O32" i="3" s="1"/>
  <c r="N22" i="3"/>
  <c r="O22" i="3" s="1"/>
  <c r="N20" i="3"/>
  <c r="O20" i="3" s="1"/>
  <c r="N16" i="3"/>
  <c r="O16" i="3" s="1"/>
  <c r="N10" i="3"/>
  <c r="O10" i="3" s="1"/>
  <c r="N6" i="3"/>
  <c r="O6" i="3" s="1"/>
  <c r="N23" i="3"/>
  <c r="O23" i="3" s="1"/>
  <c r="N21" i="3"/>
  <c r="O21" i="3" s="1"/>
  <c r="N19" i="3"/>
  <c r="O19" i="3" s="1"/>
  <c r="N17" i="3"/>
  <c r="O17" i="3" s="1"/>
  <c r="N15" i="3"/>
  <c r="O15" i="3" s="1"/>
  <c r="N13" i="3"/>
  <c r="O13" i="3" s="1"/>
  <c r="N11" i="3"/>
  <c r="O11" i="3" s="1"/>
  <c r="N9" i="3"/>
  <c r="O9" i="3" s="1"/>
  <c r="N7" i="3"/>
  <c r="O7" i="3" s="1"/>
  <c r="O33" i="3"/>
  <c r="O51" i="3"/>
  <c r="O47" i="3"/>
  <c r="O45" i="3"/>
  <c r="O30" i="3"/>
  <c r="O28" i="3"/>
  <c r="O12" i="3"/>
  <c r="O70" i="3"/>
  <c r="O57" i="3"/>
  <c r="O36" i="3"/>
  <c r="O35" i="3"/>
  <c r="O26" i="3"/>
  <c r="O31" i="3"/>
  <c r="O67" i="3"/>
  <c r="O60" i="3"/>
  <c r="O53" i="3"/>
  <c r="O49" i="3"/>
  <c r="O38" i="3"/>
  <c r="O25" i="3"/>
  <c r="O18" i="3"/>
  <c r="O14" i="3"/>
  <c r="O8" i="3"/>
  <c r="O46" i="3"/>
  <c r="O29" i="3"/>
  <c r="O24" i="3"/>
  <c r="O5" i="3"/>
  <c r="O44" i="3"/>
  <c r="O61" i="3"/>
  <c r="O4" i="3"/>
  <c r="O27" i="3"/>
  <c r="C29" i="5" l="1"/>
  <c r="C40" i="5" s="1"/>
  <c r="C42" i="5" s="1"/>
  <c r="P70" i="3" s="1"/>
  <c r="Q70" i="3" s="1"/>
  <c r="R70" i="3" s="1"/>
  <c r="O134" i="3"/>
  <c r="N134" i="3"/>
  <c r="P54" i="3"/>
  <c r="Q54" i="3" s="1"/>
  <c r="R54" i="3" s="1"/>
  <c r="P45" i="3"/>
  <c r="Q45" i="3" s="1"/>
  <c r="R45" i="3" s="1"/>
  <c r="P44" i="3"/>
  <c r="Q44" i="3" s="1"/>
  <c r="R44" i="3" s="1"/>
  <c r="P65" i="3"/>
  <c r="Q65" i="3" s="1"/>
  <c r="R65" i="3" s="1"/>
  <c r="P51" i="3"/>
  <c r="Q51" i="3" s="1"/>
  <c r="R51" i="3" s="1"/>
  <c r="P10" i="3"/>
  <c r="Q10" i="3" s="1"/>
  <c r="R10" i="3" s="1"/>
  <c r="P62" i="3"/>
  <c r="Q62" i="3" s="1"/>
  <c r="R62" i="3" s="1"/>
  <c r="P71" i="3"/>
  <c r="Q71" i="3" s="1"/>
  <c r="R71" i="3" s="1"/>
  <c r="P43" i="3"/>
  <c r="Q43" i="3" s="1"/>
  <c r="R43" i="3" s="1"/>
  <c r="P39" i="3"/>
  <c r="Q39" i="3" s="1"/>
  <c r="R39" i="3" s="1"/>
  <c r="P40" i="3"/>
  <c r="Q40" i="3" s="1"/>
  <c r="R40" i="3" s="1"/>
  <c r="P66" i="3"/>
  <c r="Q66" i="3" s="1"/>
  <c r="R66" i="3" s="1"/>
  <c r="P63" i="3"/>
  <c r="Q63" i="3" s="1"/>
  <c r="R63" i="3" s="1"/>
  <c r="P52" i="3"/>
  <c r="Q52" i="3" s="1"/>
  <c r="R52" i="3" s="1"/>
  <c r="P59" i="3"/>
  <c r="Q59" i="3" s="1"/>
  <c r="R59" i="3" s="1"/>
  <c r="P56" i="3"/>
  <c r="Q56" i="3" s="1"/>
  <c r="R56" i="3" s="1"/>
  <c r="P21" i="3"/>
  <c r="Q21" i="3" s="1"/>
  <c r="R21" i="3" s="1"/>
  <c r="P7" i="3"/>
  <c r="Q7" i="3" s="1"/>
  <c r="R7" i="3" s="1"/>
  <c r="P61" i="3"/>
  <c r="Q61" i="3" s="1"/>
  <c r="R61" i="3" s="1"/>
  <c r="P16" i="3"/>
  <c r="Q16" i="3" s="1"/>
  <c r="R16" i="3" s="1"/>
  <c r="P55" i="3"/>
  <c r="Q55" i="3" s="1"/>
  <c r="R55" i="3" s="1"/>
  <c r="P5" i="3"/>
  <c r="Q5" i="3" s="1"/>
  <c r="R5" i="3" s="1"/>
  <c r="P24" i="3"/>
  <c r="Q24" i="3" s="1"/>
  <c r="R24" i="3" s="1"/>
  <c r="P29" i="3"/>
  <c r="Q29" i="3" s="1"/>
  <c r="R29" i="3" s="1"/>
  <c r="P8" i="3"/>
  <c r="Q8" i="3" s="1"/>
  <c r="R8" i="3" s="1"/>
  <c r="P14" i="3"/>
  <c r="Q14" i="3" s="1"/>
  <c r="R14" i="3" s="1"/>
  <c r="P38" i="3"/>
  <c r="Q38" i="3" s="1"/>
  <c r="R38" i="3" s="1"/>
  <c r="P67" i="3"/>
  <c r="Q67" i="3" s="1"/>
  <c r="R67" i="3" s="1"/>
  <c r="P68" i="3"/>
  <c r="Q68" i="3" s="1"/>
  <c r="R68" i="3" s="1"/>
  <c r="P22" i="3"/>
  <c r="Q22" i="3" s="1"/>
  <c r="R22" i="3" s="1"/>
  <c r="P17" i="3"/>
  <c r="Q17" i="3" s="1"/>
  <c r="R17" i="3" s="1"/>
  <c r="P48" i="3"/>
  <c r="Q48" i="3" s="1"/>
  <c r="R48" i="3" s="1"/>
  <c r="P42" i="3"/>
  <c r="Q42" i="3" s="1"/>
  <c r="R42" i="3" s="1"/>
  <c r="P57" i="3"/>
  <c r="Q57" i="3" s="1"/>
  <c r="R57" i="3" s="1"/>
  <c r="P12" i="3"/>
  <c r="Q12" i="3" s="1"/>
  <c r="R12" i="3" s="1"/>
  <c r="P30" i="3"/>
  <c r="Q30" i="3" s="1"/>
  <c r="R30" i="3" s="1"/>
  <c r="P37" i="3"/>
  <c r="Q37" i="3" s="1"/>
  <c r="R37" i="3" s="1"/>
  <c r="P41" i="3"/>
  <c r="Q41" i="3" s="1"/>
  <c r="R41" i="3" s="1"/>
  <c r="P26" i="3"/>
  <c r="Q26" i="3" s="1"/>
  <c r="R26" i="3" s="1"/>
  <c r="P33" i="3"/>
  <c r="Q33" i="3" s="1"/>
  <c r="R33" i="3" s="1"/>
  <c r="P47" i="3"/>
  <c r="Q47" i="3" s="1"/>
  <c r="R47" i="3" s="1"/>
  <c r="P60" i="3" l="1"/>
  <c r="Q60" i="3" s="1"/>
  <c r="R60" i="3" s="1"/>
  <c r="P11" i="3"/>
  <c r="Q11" i="3" s="1"/>
  <c r="R11" i="3" s="1"/>
  <c r="P6" i="3"/>
  <c r="Q6" i="3" s="1"/>
  <c r="R6" i="3" s="1"/>
  <c r="P13" i="3"/>
  <c r="Q13" i="3" s="1"/>
  <c r="R13" i="3" s="1"/>
  <c r="P27" i="3"/>
  <c r="Q27" i="3" s="1"/>
  <c r="R27" i="3" s="1"/>
  <c r="P53" i="3"/>
  <c r="Q53" i="3" s="1"/>
  <c r="R53" i="3" s="1"/>
  <c r="P64" i="3"/>
  <c r="Q64" i="3" s="1"/>
  <c r="R64" i="3" s="1"/>
  <c r="P15" i="3"/>
  <c r="Q15" i="3" s="1"/>
  <c r="R15" i="3" s="1"/>
  <c r="P32" i="3"/>
  <c r="Q32" i="3" s="1"/>
  <c r="R32" i="3" s="1"/>
  <c r="P35" i="3"/>
  <c r="Q35" i="3" s="1"/>
  <c r="R35" i="3" s="1"/>
  <c r="P20" i="3"/>
  <c r="Q20" i="3" s="1"/>
  <c r="R20" i="3" s="1"/>
  <c r="P9" i="3"/>
  <c r="Q9" i="3" s="1"/>
  <c r="R9" i="3" s="1"/>
  <c r="P36" i="3"/>
  <c r="Q36" i="3" s="1"/>
  <c r="R36" i="3" s="1"/>
  <c r="P25" i="3"/>
  <c r="Q25" i="3" s="1"/>
  <c r="R25" i="3" s="1"/>
  <c r="P4" i="3"/>
  <c r="P34" i="3"/>
  <c r="Q34" i="3" s="1"/>
  <c r="R34" i="3" s="1"/>
  <c r="P18" i="3"/>
  <c r="Q18" i="3" s="1"/>
  <c r="R18" i="3" s="1"/>
  <c r="P28" i="3"/>
  <c r="Q28" i="3" s="1"/>
  <c r="R28" i="3" s="1"/>
  <c r="P19" i="3"/>
  <c r="Q19" i="3" s="1"/>
  <c r="R19" i="3" s="1"/>
  <c r="P23" i="3"/>
  <c r="Q23" i="3" s="1"/>
  <c r="R23" i="3" s="1"/>
  <c r="P49" i="3"/>
  <c r="Q49" i="3" s="1"/>
  <c r="R49" i="3" s="1"/>
  <c r="P31" i="3"/>
  <c r="Q31" i="3" s="1"/>
  <c r="R31" i="3" s="1"/>
  <c r="P50" i="3"/>
  <c r="Q50" i="3" s="1"/>
  <c r="R50" i="3" s="1"/>
  <c r="P46" i="3"/>
  <c r="Q46" i="3" s="1"/>
  <c r="R46" i="3" s="1"/>
  <c r="P69" i="3"/>
  <c r="Q69" i="3" s="1"/>
  <c r="R69" i="3" s="1"/>
  <c r="P58" i="3"/>
  <c r="Q58" i="3" s="1"/>
  <c r="R58" i="3" s="1"/>
  <c r="P132" i="3"/>
  <c r="Q132" i="3" s="1"/>
  <c r="R132" i="3" s="1"/>
  <c r="P131" i="3"/>
  <c r="Q131" i="3" s="1"/>
  <c r="R131" i="3" s="1"/>
  <c r="P130" i="3"/>
  <c r="Q130" i="3" s="1"/>
  <c r="R130" i="3" s="1"/>
  <c r="P128" i="3"/>
  <c r="Q128" i="3" s="1"/>
  <c r="R128" i="3" s="1"/>
  <c r="P122" i="3"/>
  <c r="Q122" i="3" s="1"/>
  <c r="R122" i="3" s="1"/>
  <c r="P120" i="3"/>
  <c r="Q120" i="3" s="1"/>
  <c r="R120" i="3" s="1"/>
  <c r="P114" i="3"/>
  <c r="Q114" i="3" s="1"/>
  <c r="R114" i="3" s="1"/>
  <c r="P112" i="3"/>
  <c r="Q112" i="3" s="1"/>
  <c r="R112" i="3" s="1"/>
  <c r="P106" i="3"/>
  <c r="Q106" i="3" s="1"/>
  <c r="R106" i="3" s="1"/>
  <c r="P104" i="3"/>
  <c r="Q104" i="3" s="1"/>
  <c r="R104" i="3" s="1"/>
  <c r="P98" i="3"/>
  <c r="Q98" i="3" s="1"/>
  <c r="R98" i="3" s="1"/>
  <c r="P96" i="3"/>
  <c r="Q96" i="3" s="1"/>
  <c r="R96" i="3" s="1"/>
  <c r="P90" i="3"/>
  <c r="Q90" i="3" s="1"/>
  <c r="R90" i="3" s="1"/>
  <c r="P88" i="3"/>
  <c r="Q88" i="3" s="1"/>
  <c r="R88" i="3" s="1"/>
  <c r="P82" i="3"/>
  <c r="Q82" i="3" s="1"/>
  <c r="R82" i="3" s="1"/>
  <c r="P80" i="3"/>
  <c r="Q80" i="3" s="1"/>
  <c r="R80" i="3" s="1"/>
  <c r="P74" i="3"/>
  <c r="Q74" i="3" s="1"/>
  <c r="R74" i="3" s="1"/>
  <c r="P72" i="3"/>
  <c r="Q72" i="3" s="1"/>
  <c r="R72" i="3" s="1"/>
  <c r="P129" i="3"/>
  <c r="Q129" i="3" s="1"/>
  <c r="R129" i="3" s="1"/>
  <c r="P125" i="3"/>
  <c r="Q125" i="3" s="1"/>
  <c r="R125" i="3" s="1"/>
  <c r="P121" i="3"/>
  <c r="Q121" i="3" s="1"/>
  <c r="R121" i="3" s="1"/>
  <c r="P117" i="3"/>
  <c r="Q117" i="3" s="1"/>
  <c r="R117" i="3" s="1"/>
  <c r="P113" i="3"/>
  <c r="Q113" i="3" s="1"/>
  <c r="R113" i="3" s="1"/>
  <c r="P109" i="3"/>
  <c r="Q109" i="3" s="1"/>
  <c r="R109" i="3" s="1"/>
  <c r="P105" i="3"/>
  <c r="Q105" i="3" s="1"/>
  <c r="R105" i="3" s="1"/>
  <c r="P101" i="3"/>
  <c r="Q101" i="3" s="1"/>
  <c r="R101" i="3" s="1"/>
  <c r="P97" i="3"/>
  <c r="Q97" i="3" s="1"/>
  <c r="R97" i="3" s="1"/>
  <c r="P93" i="3"/>
  <c r="Q93" i="3" s="1"/>
  <c r="R93" i="3" s="1"/>
  <c r="P89" i="3"/>
  <c r="Q89" i="3" s="1"/>
  <c r="R89" i="3" s="1"/>
  <c r="P85" i="3"/>
  <c r="Q85" i="3" s="1"/>
  <c r="R85" i="3" s="1"/>
  <c r="P81" i="3"/>
  <c r="Q81" i="3" s="1"/>
  <c r="R81" i="3" s="1"/>
  <c r="P77" i="3"/>
  <c r="Q77" i="3" s="1"/>
  <c r="R77" i="3" s="1"/>
  <c r="P73" i="3"/>
  <c r="Q73" i="3" s="1"/>
  <c r="R73" i="3" s="1"/>
  <c r="P123" i="3"/>
  <c r="Q123" i="3" s="1"/>
  <c r="R123" i="3" s="1"/>
  <c r="P115" i="3"/>
  <c r="Q115" i="3" s="1"/>
  <c r="R115" i="3" s="1"/>
  <c r="P107" i="3"/>
  <c r="Q107" i="3" s="1"/>
  <c r="R107" i="3" s="1"/>
  <c r="P99" i="3"/>
  <c r="Q99" i="3" s="1"/>
  <c r="R99" i="3" s="1"/>
  <c r="P91" i="3"/>
  <c r="Q91" i="3" s="1"/>
  <c r="R91" i="3" s="1"/>
  <c r="P83" i="3"/>
  <c r="Q83" i="3" s="1"/>
  <c r="R83" i="3" s="1"/>
  <c r="P75" i="3"/>
  <c r="Q75" i="3" s="1"/>
  <c r="R75" i="3" s="1"/>
  <c r="P126" i="3"/>
  <c r="Q126" i="3" s="1"/>
  <c r="R126" i="3" s="1"/>
  <c r="P124" i="3"/>
  <c r="Q124" i="3" s="1"/>
  <c r="R124" i="3" s="1"/>
  <c r="P118" i="3"/>
  <c r="Q118" i="3" s="1"/>
  <c r="R118" i="3" s="1"/>
  <c r="P116" i="3"/>
  <c r="Q116" i="3" s="1"/>
  <c r="R116" i="3" s="1"/>
  <c r="P110" i="3"/>
  <c r="Q110" i="3" s="1"/>
  <c r="R110" i="3" s="1"/>
  <c r="P108" i="3"/>
  <c r="Q108" i="3" s="1"/>
  <c r="R108" i="3" s="1"/>
  <c r="P102" i="3"/>
  <c r="Q102" i="3" s="1"/>
  <c r="R102" i="3" s="1"/>
  <c r="P100" i="3"/>
  <c r="Q100" i="3" s="1"/>
  <c r="R100" i="3" s="1"/>
  <c r="P94" i="3"/>
  <c r="Q94" i="3" s="1"/>
  <c r="R94" i="3" s="1"/>
  <c r="P92" i="3"/>
  <c r="Q92" i="3" s="1"/>
  <c r="R92" i="3" s="1"/>
  <c r="P86" i="3"/>
  <c r="Q86" i="3" s="1"/>
  <c r="R86" i="3" s="1"/>
  <c r="P84" i="3"/>
  <c r="Q84" i="3" s="1"/>
  <c r="R84" i="3" s="1"/>
  <c r="P78" i="3"/>
  <c r="Q78" i="3" s="1"/>
  <c r="R78" i="3" s="1"/>
  <c r="P76" i="3"/>
  <c r="Q76" i="3" s="1"/>
  <c r="R76" i="3" s="1"/>
  <c r="P127" i="3"/>
  <c r="Q127" i="3" s="1"/>
  <c r="R127" i="3" s="1"/>
  <c r="P119" i="3"/>
  <c r="Q119" i="3" s="1"/>
  <c r="R119" i="3" s="1"/>
  <c r="P111" i="3"/>
  <c r="Q111" i="3" s="1"/>
  <c r="R111" i="3" s="1"/>
  <c r="P103" i="3"/>
  <c r="Q103" i="3" s="1"/>
  <c r="R103" i="3" s="1"/>
  <c r="P95" i="3"/>
  <c r="Q95" i="3" s="1"/>
  <c r="R95" i="3" s="1"/>
  <c r="P87" i="3"/>
  <c r="Q87" i="3" s="1"/>
  <c r="R87" i="3" s="1"/>
  <c r="P79" i="3"/>
  <c r="Q79" i="3" s="1"/>
  <c r="R79" i="3" s="1"/>
  <c r="Q4" i="3"/>
  <c r="Q134" i="3" s="1"/>
  <c r="P134" i="3"/>
  <c r="R4" i="3"/>
  <c r="R134" i="3" l="1"/>
  <c r="C12" i="2" s="1"/>
  <c r="C16" i="2" s="1"/>
</calcChain>
</file>

<file path=xl/sharedStrings.xml><?xml version="1.0" encoding="utf-8"?>
<sst xmlns="http://schemas.openxmlformats.org/spreadsheetml/2006/main" count="1025" uniqueCount="320">
  <si>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</si>
  <si>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</si>
  <si>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</si>
  <si>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</si>
  <si>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</si>
  <si>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</si>
  <si>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</si>
  <si>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</si>
  <si>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</si>
  <si>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</si>
  <si>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</si>
  <si>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</si>
  <si>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</si>
  <si>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</si>
  <si>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</si>
  <si>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</si>
  <si>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</si>
  <si>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</si>
  <si>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</si>
  <si>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</si>
  <si>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</si>
  <si>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</si>
  <si>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</si>
  <si>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</si>
  <si>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</si>
  <si>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</si>
  <si>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</si>
  <si>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</si>
  <si>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</si>
  <si>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</si>
  <si>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</si>
  <si>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</si>
  <si>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</si>
  <si>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</si>
  <si>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</si>
  <si>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</si>
  <si>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</si>
  <si>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</si>
  <si>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</si>
  <si>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</si>
  <si>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</si>
  <si>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</si>
  <si>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</si>
  <si>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</si>
  <si>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</si>
  <si>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</si>
  <si>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</si>
  <si>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</si>
  <si>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</si>
  <si>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</si>
  <si>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</si>
  <si>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</si>
  <si>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</si>
  <si>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</si>
  <si>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</si>
  <si>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</si>
  <si>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</si>
  <si>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</si>
  <si>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</si>
  <si>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</si>
  <si>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</si>
  <si>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</si>
  <si>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</si>
  <si>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</si>
  <si>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</si>
  <si>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</si>
  <si>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</si>
  <si>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</si>
  <si>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</si>
  <si>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</si>
  <si>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</si>
  <si>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</si>
  <si>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</si>
  <si>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</si>
  <si>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</si>
  <si>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</si>
  <si>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</si>
  <si>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</si>
  <si>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</si>
  <si>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</si>
  <si>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</si>
  <si>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</si>
  <si>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</si>
  <si>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</si>
  <si>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 xml:space="preserve">Leistungswert
</t>
  </si>
  <si>
    <t>A03</t>
  </si>
  <si>
    <t>Klassen- und Fachräume  - Schulen FÖS</t>
  </si>
  <si>
    <t>C03</t>
  </si>
  <si>
    <t>Verwaltungs- und Büroräume - Schulen FÖS</t>
  </si>
  <si>
    <t>D03</t>
  </si>
  <si>
    <t>Lehrmittel- und Kopierräume - Schulen FÖS</t>
  </si>
  <si>
    <t>F03</t>
  </si>
  <si>
    <t>Treppen Intervall - Schulen FÖS</t>
  </si>
  <si>
    <t>G03</t>
  </si>
  <si>
    <t>Verkehrsfl. Flure, Eingangsb. Täglich - Schulen FÖS</t>
  </si>
  <si>
    <t>G16</t>
  </si>
  <si>
    <t>H03</t>
  </si>
  <si>
    <t>Verkehrsfl. Flure, Intervall - Schulen FÖS</t>
  </si>
  <si>
    <t>I03</t>
  </si>
  <si>
    <t>Sanitärräume - Schulen FÖS</t>
  </si>
  <si>
    <t>K03</t>
  </si>
  <si>
    <t>Lehrküchen - Schulen FÖS</t>
  </si>
  <si>
    <t>M03</t>
  </si>
  <si>
    <t>Bibliothek - Schulen FÖS</t>
  </si>
  <si>
    <t>N10</t>
  </si>
  <si>
    <t>N11</t>
  </si>
  <si>
    <t>O03</t>
  </si>
  <si>
    <r>
      <t xml:space="preserve">Gruppenräume - Schulen FÖS </t>
    </r>
    <r>
      <rPr>
        <b/>
        <sz val="10"/>
        <rFont val="Verdana"/>
        <family val="2"/>
      </rPr>
      <t>(OGS)</t>
    </r>
  </si>
  <si>
    <t>Q03</t>
  </si>
  <si>
    <t>Speiseräume - Schulen FÖS</t>
  </si>
  <si>
    <t>U03</t>
  </si>
  <si>
    <t>Konferenz- und Besprechungsräume - Schulen FÖS</t>
  </si>
  <si>
    <t>W03</t>
  </si>
  <si>
    <t>Sanitätsraum - Schulen FÖS</t>
  </si>
  <si>
    <t>Y03</t>
  </si>
  <si>
    <t>Gaderoben - Schulen FÖS</t>
  </si>
  <si>
    <t>Z03</t>
  </si>
  <si>
    <t>Aufzug - Schulen FÖS</t>
  </si>
  <si>
    <t>FöS Rembergstraße 7 HG 343</t>
  </si>
  <si>
    <t>343_BT1_01 Obergeschoss</t>
  </si>
  <si>
    <t>10</t>
  </si>
  <si>
    <t>Schulleiter</t>
  </si>
  <si>
    <t>elastomerer Belag</t>
  </si>
  <si>
    <t>2</t>
  </si>
  <si>
    <t>11</t>
  </si>
  <si>
    <t>Sekretariat</t>
  </si>
  <si>
    <t>12</t>
  </si>
  <si>
    <t>Stellv. Schulleiter</t>
  </si>
  <si>
    <t>13</t>
  </si>
  <si>
    <t>Lehrerzimmer</t>
  </si>
  <si>
    <t>14</t>
  </si>
  <si>
    <t>Bücherei Lehrer</t>
  </si>
  <si>
    <t>2,5</t>
  </si>
  <si>
    <t>15</t>
  </si>
  <si>
    <t>Arzt</t>
  </si>
  <si>
    <t>5</t>
  </si>
  <si>
    <t>1-FL1</t>
  </si>
  <si>
    <t>Flur</t>
  </si>
  <si>
    <t>1-FLa</t>
  </si>
  <si>
    <t>1-GR</t>
  </si>
  <si>
    <t>Garderobe</t>
  </si>
  <si>
    <t>Fliesen</t>
  </si>
  <si>
    <t>1-TR</t>
  </si>
  <si>
    <t>Treppenhaus</t>
  </si>
  <si>
    <t>Medienraum</t>
  </si>
  <si>
    <t>1</t>
  </si>
  <si>
    <t>N8</t>
  </si>
  <si>
    <t>WC-Damen</t>
  </si>
  <si>
    <t>N9</t>
  </si>
  <si>
    <t>WC-Herren</t>
  </si>
  <si>
    <t>343_BT1-3_-1 Kellergeschoss</t>
  </si>
  <si>
    <t>1-Aufzug</t>
  </si>
  <si>
    <t>Personenaufzug</t>
  </si>
  <si>
    <t>2-FL2</t>
  </si>
  <si>
    <t>2-TR</t>
  </si>
  <si>
    <t>Stein</t>
  </si>
  <si>
    <t>2-FL</t>
  </si>
  <si>
    <t>3</t>
  </si>
  <si>
    <t>Musikkeller</t>
  </si>
  <si>
    <t>4</t>
  </si>
  <si>
    <t>Schülerbücherei</t>
  </si>
  <si>
    <t>7</t>
  </si>
  <si>
    <t>Wasch und Umkleideraum HSM</t>
  </si>
  <si>
    <t>343_BT1-4+7_00 Erdgeschoss</t>
  </si>
  <si>
    <t>16</t>
  </si>
  <si>
    <t>Hausmeister</t>
  </si>
  <si>
    <t>18</t>
  </si>
  <si>
    <t>Lehrküche+Hauswirtschaftsraum</t>
  </si>
  <si>
    <t>19</t>
  </si>
  <si>
    <t>Aufenthaltsraum(Fahrer)</t>
  </si>
  <si>
    <t>1-FL2</t>
  </si>
  <si>
    <t>20</t>
  </si>
  <si>
    <t>Terapieraum</t>
  </si>
  <si>
    <t>2-002</t>
  </si>
  <si>
    <t>Wasch und Umkleideraum</t>
  </si>
  <si>
    <t>2-002a</t>
  </si>
  <si>
    <t>WC</t>
  </si>
  <si>
    <t>2-016</t>
  </si>
  <si>
    <t>Vorraum-WC</t>
  </si>
  <si>
    <t>2-016a</t>
  </si>
  <si>
    <t>2-017</t>
  </si>
  <si>
    <t>2-001a</t>
  </si>
  <si>
    <t>21</t>
  </si>
  <si>
    <t>Projektklasse</t>
  </si>
  <si>
    <t>21a</t>
  </si>
  <si>
    <t>Nebenraum</t>
  </si>
  <si>
    <t>22</t>
  </si>
  <si>
    <t>Klassenraum</t>
  </si>
  <si>
    <t>22a</t>
  </si>
  <si>
    <t>Nebenenraum</t>
  </si>
  <si>
    <t>23</t>
  </si>
  <si>
    <t>23a</t>
  </si>
  <si>
    <t>24</t>
  </si>
  <si>
    <t>24a</t>
  </si>
  <si>
    <t>25</t>
  </si>
  <si>
    <t>25a</t>
  </si>
  <si>
    <t>Gruppenraum</t>
  </si>
  <si>
    <t>26</t>
  </si>
  <si>
    <t>26a</t>
  </si>
  <si>
    <t>27</t>
  </si>
  <si>
    <t>27a</t>
  </si>
  <si>
    <t>28</t>
  </si>
  <si>
    <t>Computerraum</t>
  </si>
  <si>
    <t>29</t>
  </si>
  <si>
    <t>29a</t>
  </si>
  <si>
    <t>2-EB</t>
  </si>
  <si>
    <t>Eingangsbereich</t>
  </si>
  <si>
    <t>2-FL1</t>
  </si>
  <si>
    <t>2-Mensa</t>
  </si>
  <si>
    <t>Mensa</t>
  </si>
  <si>
    <t>30</t>
  </si>
  <si>
    <t>Therapieraum</t>
  </si>
  <si>
    <t>32</t>
  </si>
  <si>
    <t>Spülküche</t>
  </si>
  <si>
    <t>36</t>
  </si>
  <si>
    <t>37</t>
  </si>
  <si>
    <t>Werkraum(Metall)</t>
  </si>
  <si>
    <t>38</t>
  </si>
  <si>
    <t>Werkraum</t>
  </si>
  <si>
    <t>39</t>
  </si>
  <si>
    <t>Brennk./Lager</t>
  </si>
  <si>
    <t>3-FL1</t>
  </si>
  <si>
    <t>3-FL2</t>
  </si>
  <si>
    <t>40</t>
  </si>
  <si>
    <t>Schülerpausenraum</t>
  </si>
  <si>
    <t>41</t>
  </si>
  <si>
    <t>Holzwerkstatt</t>
  </si>
  <si>
    <t>41a</t>
  </si>
  <si>
    <t>42</t>
  </si>
  <si>
    <t>42a</t>
  </si>
  <si>
    <t>43</t>
  </si>
  <si>
    <t>Krankengymnastik</t>
  </si>
  <si>
    <t>44</t>
  </si>
  <si>
    <t>44a</t>
  </si>
  <si>
    <t>45</t>
  </si>
  <si>
    <t>45a</t>
  </si>
  <si>
    <t>46</t>
  </si>
  <si>
    <t>46a</t>
  </si>
  <si>
    <t>47</t>
  </si>
  <si>
    <t>47a</t>
  </si>
  <si>
    <t>4-FL</t>
  </si>
  <si>
    <t>4-FL2</t>
  </si>
  <si>
    <t>7-002b</t>
  </si>
  <si>
    <t>WC Jungen</t>
  </si>
  <si>
    <t>7-003b</t>
  </si>
  <si>
    <t>WC Mädchen</t>
  </si>
  <si>
    <t>7-FL1</t>
  </si>
  <si>
    <t>7-FL2</t>
  </si>
  <si>
    <t>N13</t>
  </si>
  <si>
    <t>N14</t>
  </si>
  <si>
    <t>N18</t>
  </si>
  <si>
    <t>Behinderten WC</t>
  </si>
  <si>
    <t>N24</t>
  </si>
  <si>
    <t>Sanitärraum M.</t>
  </si>
  <si>
    <t>N28</t>
  </si>
  <si>
    <t>N29</t>
  </si>
  <si>
    <t>N3</t>
  </si>
  <si>
    <t>Sanitärraum J.</t>
  </si>
  <si>
    <t>N30</t>
  </si>
  <si>
    <t>Geräteraum</t>
  </si>
  <si>
    <t>N4</t>
  </si>
  <si>
    <t>N5</t>
  </si>
  <si>
    <t>N6</t>
  </si>
  <si>
    <t>Personal WC</t>
  </si>
  <si>
    <t>N7</t>
  </si>
  <si>
    <t>Sanitärraum</t>
  </si>
  <si>
    <t>343_BT8_00 Erdgeschoss</t>
  </si>
  <si>
    <t>33</t>
  </si>
  <si>
    <t>Klassenraum 1</t>
  </si>
  <si>
    <t>33a</t>
  </si>
  <si>
    <t>Gruppenraum 1</t>
  </si>
  <si>
    <t>34</t>
  </si>
  <si>
    <t>Klassenraum 2</t>
  </si>
  <si>
    <t>34a</t>
  </si>
  <si>
    <t>Gruppenraum 2</t>
  </si>
  <si>
    <t>35</t>
  </si>
  <si>
    <t>Klassenraum 3</t>
  </si>
  <si>
    <t>35a</t>
  </si>
  <si>
    <t>Gruppenraum 3</t>
  </si>
  <si>
    <t>01</t>
  </si>
  <si>
    <t>Windfang</t>
  </si>
  <si>
    <t>02</t>
  </si>
  <si>
    <t>Eingangshalle</t>
  </si>
  <si>
    <t>03a</t>
  </si>
  <si>
    <t>03b</t>
  </si>
  <si>
    <t>Treff</t>
  </si>
  <si>
    <t>04</t>
  </si>
  <si>
    <t>Gang</t>
  </si>
  <si>
    <t>05a</t>
  </si>
  <si>
    <t>Treppe</t>
  </si>
  <si>
    <t>05b</t>
  </si>
  <si>
    <t>Nebeneingang</t>
  </si>
  <si>
    <t>Aufzug</t>
  </si>
  <si>
    <t>N21</t>
  </si>
  <si>
    <t>WC Damen</t>
  </si>
  <si>
    <t>N22</t>
  </si>
  <si>
    <t>WC Herren</t>
  </si>
  <si>
    <t>Beh.-WC</t>
  </si>
  <si>
    <t>343_BT8_01 Obergeschoss</t>
  </si>
  <si>
    <t>48</t>
  </si>
  <si>
    <t>48a</t>
  </si>
  <si>
    <t>49</t>
  </si>
  <si>
    <t>49a</t>
  </si>
  <si>
    <t>50</t>
  </si>
  <si>
    <t>50a</t>
  </si>
  <si>
    <t>55</t>
  </si>
  <si>
    <t>Besprechungsraum</t>
  </si>
  <si>
    <t>56</t>
  </si>
  <si>
    <t>57</t>
  </si>
  <si>
    <t>58</t>
  </si>
  <si>
    <t>1.01a</t>
  </si>
  <si>
    <t>1.01b</t>
  </si>
  <si>
    <t>Podest</t>
  </si>
  <si>
    <t>1.02</t>
  </si>
  <si>
    <t>1.03</t>
  </si>
  <si>
    <t>1.14</t>
  </si>
  <si>
    <t>Empore</t>
  </si>
  <si>
    <t>Verkehrsfl. Flure, Eingangsb. Täglich - Schulen FÖS (Automatenreinigung)</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</si>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</sst>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2">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4" fontId="5" fillId="0" borderId="0" xfId="42"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xf>
    <xf numFmtId="1" fontId="0" fillId="0" borderId="19" xfId="0" applyNumberFormat="1" applyBorder="1" applyAlignment="1" applyProtection="1">
      <alignment horizontal="center"/>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0" applyNumberFormat="1" applyFont="1" applyFill="1" applyBorder="1" applyAlignment="1" applyProtection="1">
      <alignment horizontal="center"/>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318</v>
      </c>
    </row>
    <row r="8" spans="1:2" x14ac:dyDescent="0.2">
      <c r="A8" s="56"/>
    </row>
    <row r="9" spans="1:2" ht="146.25" x14ac:dyDescent="0.2">
      <c r="A9" s="56" t="s">
        <v>319</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ekhaFyIiN7d3yEAHm4XYMPZbbrGhLqPEk8d4A2eCtVhK8ykOAh75ZZHFy9g96aV46NoNwA8vjhqnwXitXYiJpQ==" saltValue="04YxGxpM6589T7NWd2WMl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8" t="s">
        <v>2</v>
      </c>
      <c r="B1" s="108"/>
      <c r="C1" s="108"/>
      <c r="D1" s="59"/>
      <c r="E1" s="108" t="s">
        <v>3</v>
      </c>
      <c r="F1" s="108"/>
      <c r="G1" s="60"/>
      <c r="H1" s="59"/>
      <c r="I1" s="59"/>
      <c r="J1" s="59"/>
      <c r="K1" s="59"/>
    </row>
    <row r="2" spans="1:11" x14ac:dyDescent="0.2">
      <c r="A2" s="61"/>
      <c r="B2" s="109" t="s">
        <v>4</v>
      </c>
      <c r="C2" s="111"/>
      <c r="D2" s="59"/>
      <c r="E2" s="61"/>
      <c r="F2" s="62" t="s">
        <v>5</v>
      </c>
      <c r="G2" s="106"/>
      <c r="H2" s="106"/>
      <c r="I2" s="106"/>
      <c r="J2" s="106"/>
      <c r="K2" s="107"/>
    </row>
    <row r="3" spans="1:11" x14ac:dyDescent="0.2">
      <c r="A3" s="61"/>
      <c r="B3" s="110"/>
      <c r="C3" s="112"/>
      <c r="D3" s="59"/>
      <c r="E3" s="61"/>
      <c r="F3" s="63" t="s">
        <v>6</v>
      </c>
      <c r="G3" s="98"/>
      <c r="H3" s="98"/>
      <c r="I3" s="98"/>
      <c r="J3" s="98"/>
      <c r="K3" s="99"/>
    </row>
    <row r="4" spans="1:11" x14ac:dyDescent="0.2">
      <c r="A4" s="61"/>
      <c r="B4" s="63" t="s">
        <v>7</v>
      </c>
      <c r="C4" s="3"/>
      <c r="D4" s="59"/>
      <c r="E4" s="61"/>
      <c r="F4" s="63" t="s">
        <v>8</v>
      </c>
      <c r="G4" s="98"/>
      <c r="H4" s="98"/>
      <c r="I4" s="98"/>
      <c r="J4" s="98"/>
      <c r="K4" s="99"/>
    </row>
    <row r="5" spans="1:11" x14ac:dyDescent="0.2">
      <c r="A5" s="61"/>
      <c r="B5" s="63" t="s">
        <v>9</v>
      </c>
      <c r="C5" s="4"/>
      <c r="D5" s="59"/>
      <c r="E5" s="61"/>
      <c r="F5" s="63" t="s">
        <v>10</v>
      </c>
      <c r="G5" s="98"/>
      <c r="H5" s="98"/>
      <c r="I5" s="98"/>
      <c r="J5" s="98"/>
      <c r="K5" s="99"/>
    </row>
    <row r="6" spans="1:11" x14ac:dyDescent="0.2">
      <c r="A6" s="61"/>
      <c r="B6" s="63" t="s">
        <v>11</v>
      </c>
      <c r="C6" s="3"/>
      <c r="D6" s="59"/>
      <c r="E6" s="61"/>
      <c r="F6" s="63" t="s">
        <v>12</v>
      </c>
      <c r="G6" s="98"/>
      <c r="H6" s="98"/>
      <c r="I6" s="98"/>
      <c r="J6" s="98"/>
      <c r="K6" s="99"/>
    </row>
    <row r="7" spans="1:11" ht="13.5" thickBot="1" x14ac:dyDescent="0.25">
      <c r="A7" s="61"/>
      <c r="B7" s="63" t="s">
        <v>10</v>
      </c>
      <c r="C7" s="3"/>
      <c r="D7" s="59"/>
      <c r="E7" s="61"/>
      <c r="F7" s="64" t="s">
        <v>13</v>
      </c>
      <c r="G7" s="100"/>
      <c r="H7" s="101"/>
      <c r="I7" s="101"/>
      <c r="J7" s="101"/>
      <c r="K7" s="102"/>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04" t="s">
        <v>81</v>
      </c>
      <c r="B11" s="104"/>
      <c r="C11" s="104"/>
      <c r="D11" s="66"/>
      <c r="E11" s="66"/>
      <c r="F11" s="105"/>
      <c r="G11" s="105"/>
      <c r="H11" s="105"/>
      <c r="I11" s="67"/>
      <c r="J11" s="68"/>
      <c r="K11" s="67"/>
    </row>
    <row r="12" spans="1:11" s="7" customFormat="1" ht="30" customHeight="1" thickBot="1" x14ac:dyDescent="0.25">
      <c r="A12" s="69"/>
      <c r="B12" s="70"/>
      <c r="C12" s="71" t="e">
        <f>SUM(Raumbuch!R134)</f>
        <v>#DIV/0!</v>
      </c>
      <c r="D12" s="69"/>
      <c r="E12" s="69"/>
      <c r="F12" s="105"/>
      <c r="G12" s="105"/>
      <c r="H12" s="105"/>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04" t="s">
        <v>14</v>
      </c>
      <c r="B15" s="104"/>
      <c r="C15" s="104"/>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04" t="s">
        <v>15</v>
      </c>
      <c r="B18" s="104"/>
      <c r="C18" s="104"/>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04" t="s">
        <v>17</v>
      </c>
      <c r="B21" s="104"/>
      <c r="C21" s="104"/>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04" t="s">
        <v>18</v>
      </c>
      <c r="B24" s="104"/>
      <c r="C24" s="104"/>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odcIL46yawX7gMtzeNmvPrYHbnMl6OljD4KDsFzMZ6VlquV/ZUH6LWMh4XDpZR8YOTJrV/xJTxFYHTGXyX7Isg==" saltValue="31Oghc0FuV3zYXSCjksAyA=="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4"/>
  <sheetViews>
    <sheetView zoomScale="90" zoomScaleNormal="90" workbookViewId="0">
      <selection activeCell="D2" sqref="D2"/>
    </sheetView>
  </sheetViews>
  <sheetFormatPr baseColWidth="10" defaultColWidth="11.5703125" defaultRowHeight="24.95" customHeight="1" x14ac:dyDescent="0.2"/>
  <cols>
    <col min="1" max="1" width="46.42578125" style="34" bestFit="1" customWidth="1"/>
    <col min="2" max="2" width="28.85546875" style="34" bestFit="1"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190</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2" t="s">
        <v>69</v>
      </c>
      <c r="N3" s="40" t="s">
        <v>75</v>
      </c>
      <c r="O3" s="41" t="s">
        <v>78</v>
      </c>
      <c r="P3" s="42" t="s">
        <v>25</v>
      </c>
      <c r="Q3" s="43" t="s">
        <v>73</v>
      </c>
      <c r="R3" s="43" t="s">
        <v>79</v>
      </c>
    </row>
    <row r="4" spans="1:18" ht="24.95" customHeight="1" x14ac:dyDescent="0.2">
      <c r="A4" s="79" t="s">
        <v>118</v>
      </c>
      <c r="B4" s="79" t="s">
        <v>119</v>
      </c>
      <c r="C4" s="79" t="s">
        <v>120</v>
      </c>
      <c r="D4" s="79" t="s">
        <v>121</v>
      </c>
      <c r="E4" s="79" t="s">
        <v>87</v>
      </c>
      <c r="F4" s="79" t="s">
        <v>122</v>
      </c>
      <c r="G4" s="79">
        <v>26.64</v>
      </c>
      <c r="H4" s="79" t="s">
        <v>123</v>
      </c>
      <c r="I4" s="79"/>
      <c r="J4" s="80">
        <f t="shared" ref="J4:J46" si="0">H4*$E$1/5</f>
        <v>76</v>
      </c>
      <c r="K4" s="44">
        <f>G4*J4</f>
        <v>2024.64</v>
      </c>
      <c r="L4" s="33">
        <f>VLOOKUP(E4,'Raumgruppen - Leistungen'!$A$3:$D$18,4)*$M4</f>
        <v>0</v>
      </c>
      <c r="M4" s="83">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9" t="s">
        <v>118</v>
      </c>
      <c r="B5" s="79" t="s">
        <v>119</v>
      </c>
      <c r="C5" s="79" t="s">
        <v>124</v>
      </c>
      <c r="D5" s="79" t="s">
        <v>125</v>
      </c>
      <c r="E5" s="79" t="s">
        <v>87</v>
      </c>
      <c r="F5" s="79" t="s">
        <v>122</v>
      </c>
      <c r="G5" s="79">
        <v>19.440000000000001</v>
      </c>
      <c r="H5" s="79" t="s">
        <v>123</v>
      </c>
      <c r="I5" s="79"/>
      <c r="J5" s="80">
        <f t="shared" si="0"/>
        <v>76</v>
      </c>
      <c r="K5" s="44">
        <f t="shared" ref="K5:K68" si="4">G5*J5</f>
        <v>1477.44</v>
      </c>
      <c r="L5" s="33">
        <f>VLOOKUP(E5,'Raumgruppen - Leistungen'!$A$3:$D$18,4)*$M5</f>
        <v>0</v>
      </c>
      <c r="M5" s="83">
        <v>1</v>
      </c>
      <c r="N5" s="44" t="e">
        <f t="shared" ref="N5:N68" si="5">G5/L5</f>
        <v>#DIV/0!</v>
      </c>
      <c r="O5" s="45" t="e">
        <f t="shared" si="1"/>
        <v>#DIV/0!</v>
      </c>
      <c r="P5" s="46" t="e">
        <f>N5*Stundenverrechnungssatz!$C$42</f>
        <v>#DIV/0!</v>
      </c>
      <c r="Q5" s="39" t="e">
        <f t="shared" si="2"/>
        <v>#DIV/0!</v>
      </c>
      <c r="R5" s="39" t="e">
        <f t="shared" si="3"/>
        <v>#DIV/0!</v>
      </c>
    </row>
    <row r="6" spans="1:18" ht="24.95" customHeight="1" x14ac:dyDescent="0.2">
      <c r="A6" s="79" t="s">
        <v>118</v>
      </c>
      <c r="B6" s="79" t="s">
        <v>119</v>
      </c>
      <c r="C6" s="79" t="s">
        <v>126</v>
      </c>
      <c r="D6" s="79" t="s">
        <v>127</v>
      </c>
      <c r="E6" s="79" t="s">
        <v>87</v>
      </c>
      <c r="F6" s="79" t="s">
        <v>122</v>
      </c>
      <c r="G6" s="79">
        <v>19.760000000000002</v>
      </c>
      <c r="H6" s="79" t="s">
        <v>123</v>
      </c>
      <c r="I6" s="79"/>
      <c r="J6" s="80">
        <f t="shared" si="0"/>
        <v>76</v>
      </c>
      <c r="K6" s="44">
        <f t="shared" si="4"/>
        <v>1501.7600000000002</v>
      </c>
      <c r="L6" s="33">
        <f>VLOOKUP(E6,'Raumgruppen - Leistungen'!$A$3:$D$18,4)*$M6</f>
        <v>0</v>
      </c>
      <c r="M6" s="83">
        <v>1</v>
      </c>
      <c r="N6" s="44" t="e">
        <f t="shared" si="5"/>
        <v>#DIV/0!</v>
      </c>
      <c r="O6" s="45" t="e">
        <f t="shared" si="1"/>
        <v>#DIV/0!</v>
      </c>
      <c r="P6" s="46" t="e">
        <f>N6*Stundenverrechnungssatz!$C$42</f>
        <v>#DIV/0!</v>
      </c>
      <c r="Q6" s="39" t="e">
        <f t="shared" si="2"/>
        <v>#DIV/0!</v>
      </c>
      <c r="R6" s="39" t="e">
        <f t="shared" si="3"/>
        <v>#DIV/0!</v>
      </c>
    </row>
    <row r="7" spans="1:18" ht="24.95" customHeight="1" x14ac:dyDescent="0.2">
      <c r="A7" s="79" t="s">
        <v>118</v>
      </c>
      <c r="B7" s="79" t="s">
        <v>119</v>
      </c>
      <c r="C7" s="79" t="s">
        <v>128</v>
      </c>
      <c r="D7" s="79" t="s">
        <v>129</v>
      </c>
      <c r="E7" s="79" t="s">
        <v>87</v>
      </c>
      <c r="F7" s="79" t="s">
        <v>122</v>
      </c>
      <c r="G7" s="79">
        <v>81.95</v>
      </c>
      <c r="H7" s="79" t="s">
        <v>123</v>
      </c>
      <c r="I7" s="79"/>
      <c r="J7" s="80">
        <f t="shared" si="0"/>
        <v>76</v>
      </c>
      <c r="K7" s="44">
        <f t="shared" si="4"/>
        <v>6228.2</v>
      </c>
      <c r="L7" s="33">
        <f>VLOOKUP(E7,'Raumgruppen - Leistungen'!$A$3:$D$18,4)*$M7</f>
        <v>0</v>
      </c>
      <c r="M7" s="83">
        <v>1</v>
      </c>
      <c r="N7" s="44" t="e">
        <f t="shared" si="5"/>
        <v>#DIV/0!</v>
      </c>
      <c r="O7" s="45" t="e">
        <f t="shared" si="1"/>
        <v>#DIV/0!</v>
      </c>
      <c r="P7" s="46" t="e">
        <f>N7*Stundenverrechnungssatz!$C$42</f>
        <v>#DIV/0!</v>
      </c>
      <c r="Q7" s="39" t="e">
        <f t="shared" si="2"/>
        <v>#DIV/0!</v>
      </c>
      <c r="R7" s="39" t="e">
        <f t="shared" si="3"/>
        <v>#DIV/0!</v>
      </c>
    </row>
    <row r="8" spans="1:18" ht="24.95" customHeight="1" x14ac:dyDescent="0.2">
      <c r="A8" s="79" t="s">
        <v>118</v>
      </c>
      <c r="B8" s="79" t="s">
        <v>119</v>
      </c>
      <c r="C8" s="79" t="s">
        <v>130</v>
      </c>
      <c r="D8" s="79" t="s">
        <v>131</v>
      </c>
      <c r="E8" s="79" t="s">
        <v>102</v>
      </c>
      <c r="F8" s="79" t="s">
        <v>122</v>
      </c>
      <c r="G8" s="79">
        <v>15</v>
      </c>
      <c r="H8" s="79" t="s">
        <v>132</v>
      </c>
      <c r="I8" s="79"/>
      <c r="J8" s="80">
        <f t="shared" si="0"/>
        <v>95</v>
      </c>
      <c r="K8" s="44">
        <f t="shared" si="4"/>
        <v>1425</v>
      </c>
      <c r="L8" s="33">
        <f>VLOOKUP(E8,'Raumgruppen - Leistungen'!$A$3:$D$18,4)*$M8</f>
        <v>0</v>
      </c>
      <c r="M8" s="83">
        <v>1</v>
      </c>
      <c r="N8" s="44" t="e">
        <f t="shared" si="5"/>
        <v>#DIV/0!</v>
      </c>
      <c r="O8" s="45" t="e">
        <f t="shared" si="1"/>
        <v>#DIV/0!</v>
      </c>
      <c r="P8" s="46" t="e">
        <f>N8*Stundenverrechnungssatz!$C$42</f>
        <v>#DIV/0!</v>
      </c>
      <c r="Q8" s="39" t="e">
        <f t="shared" si="2"/>
        <v>#DIV/0!</v>
      </c>
      <c r="R8" s="39" t="e">
        <f t="shared" si="3"/>
        <v>#DIV/0!</v>
      </c>
    </row>
    <row r="9" spans="1:18" ht="24.95" customHeight="1" x14ac:dyDescent="0.2">
      <c r="A9" s="79" t="s">
        <v>118</v>
      </c>
      <c r="B9" s="79" t="s">
        <v>119</v>
      </c>
      <c r="C9" s="79" t="s">
        <v>133</v>
      </c>
      <c r="D9" s="79" t="s">
        <v>134</v>
      </c>
      <c r="E9" s="79" t="s">
        <v>112</v>
      </c>
      <c r="F9" s="79" t="s">
        <v>122</v>
      </c>
      <c r="G9" s="79">
        <v>11.12</v>
      </c>
      <c r="H9" s="79" t="s">
        <v>135</v>
      </c>
      <c r="I9" s="79"/>
      <c r="J9" s="80">
        <f t="shared" si="0"/>
        <v>190</v>
      </c>
      <c r="K9" s="44">
        <f t="shared" si="4"/>
        <v>2112.7999999999997</v>
      </c>
      <c r="L9" s="33">
        <f>VLOOKUP(E9,'Raumgruppen - Leistungen'!$A$3:$D$18,4)*$M9</f>
        <v>0</v>
      </c>
      <c r="M9" s="83">
        <v>1</v>
      </c>
      <c r="N9" s="44" t="e">
        <f t="shared" si="5"/>
        <v>#DIV/0!</v>
      </c>
      <c r="O9" s="45" t="e">
        <f t="shared" si="1"/>
        <v>#DIV/0!</v>
      </c>
      <c r="P9" s="46" t="e">
        <f>N9*Stundenverrechnungssatz!$C$42</f>
        <v>#DIV/0!</v>
      </c>
      <c r="Q9" s="39" t="e">
        <f t="shared" si="2"/>
        <v>#DIV/0!</v>
      </c>
      <c r="R9" s="39" t="e">
        <f t="shared" si="3"/>
        <v>#DIV/0!</v>
      </c>
    </row>
    <row r="10" spans="1:18" ht="24.95" customHeight="1" x14ac:dyDescent="0.2">
      <c r="A10" s="79" t="s">
        <v>118</v>
      </c>
      <c r="B10" s="79" t="s">
        <v>119</v>
      </c>
      <c r="C10" s="79" t="s">
        <v>136</v>
      </c>
      <c r="D10" s="79" t="s">
        <v>137</v>
      </c>
      <c r="E10" s="79" t="s">
        <v>96</v>
      </c>
      <c r="F10" s="79" t="s">
        <v>122</v>
      </c>
      <c r="G10" s="79">
        <v>34.549999999999997</v>
      </c>
      <c r="H10" s="79">
        <v>2</v>
      </c>
      <c r="I10" s="79"/>
      <c r="J10" s="80">
        <f t="shared" si="0"/>
        <v>76</v>
      </c>
      <c r="K10" s="44">
        <f t="shared" si="4"/>
        <v>2625.7999999999997</v>
      </c>
      <c r="L10" s="33">
        <f>VLOOKUP(E10,'Raumgruppen - Leistungen'!$A$3:$D$18,4)*$M10</f>
        <v>0</v>
      </c>
      <c r="M10" s="83">
        <v>1</v>
      </c>
      <c r="N10" s="44" t="e">
        <f t="shared" si="5"/>
        <v>#DIV/0!</v>
      </c>
      <c r="O10" s="45" t="e">
        <f t="shared" si="1"/>
        <v>#DIV/0!</v>
      </c>
      <c r="P10" s="46" t="e">
        <f>N10*Stundenverrechnungssatz!$C$42</f>
        <v>#DIV/0!</v>
      </c>
      <c r="Q10" s="39" t="e">
        <f t="shared" si="2"/>
        <v>#DIV/0!</v>
      </c>
      <c r="R10" s="39" t="e">
        <f t="shared" si="3"/>
        <v>#DIV/0!</v>
      </c>
    </row>
    <row r="11" spans="1:18" ht="24.95" customHeight="1" x14ac:dyDescent="0.2">
      <c r="A11" s="79" t="s">
        <v>118</v>
      </c>
      <c r="B11" s="79" t="s">
        <v>119</v>
      </c>
      <c r="C11" s="79" t="s">
        <v>138</v>
      </c>
      <c r="D11" s="79" t="s">
        <v>137</v>
      </c>
      <c r="E11" s="79" t="s">
        <v>96</v>
      </c>
      <c r="F11" s="79" t="s">
        <v>122</v>
      </c>
      <c r="G11" s="79">
        <v>4.68</v>
      </c>
      <c r="H11" s="79">
        <v>2</v>
      </c>
      <c r="I11" s="79"/>
      <c r="J11" s="80">
        <f t="shared" si="0"/>
        <v>76</v>
      </c>
      <c r="K11" s="44">
        <f t="shared" si="4"/>
        <v>355.67999999999995</v>
      </c>
      <c r="L11" s="33">
        <f>VLOOKUP(E11,'Raumgruppen - Leistungen'!$A$3:$D$18,4)*$M11</f>
        <v>0</v>
      </c>
      <c r="M11" s="83">
        <v>1</v>
      </c>
      <c r="N11" s="44" t="e">
        <f t="shared" si="5"/>
        <v>#DIV/0!</v>
      </c>
      <c r="O11" s="45" t="e">
        <f t="shared" si="1"/>
        <v>#DIV/0!</v>
      </c>
      <c r="P11" s="46" t="e">
        <f>N11*Stundenverrechnungssatz!$C$42</f>
        <v>#DIV/0!</v>
      </c>
      <c r="Q11" s="39" t="e">
        <f t="shared" si="2"/>
        <v>#DIV/0!</v>
      </c>
      <c r="R11" s="39" t="e">
        <f t="shared" si="3"/>
        <v>#DIV/0!</v>
      </c>
    </row>
    <row r="12" spans="1:18" ht="24.95" customHeight="1" x14ac:dyDescent="0.2">
      <c r="A12" s="79" t="s">
        <v>118</v>
      </c>
      <c r="B12" s="79" t="s">
        <v>119</v>
      </c>
      <c r="C12" s="79" t="s">
        <v>139</v>
      </c>
      <c r="D12" s="79" t="s">
        <v>140</v>
      </c>
      <c r="E12" s="79" t="s">
        <v>114</v>
      </c>
      <c r="F12" s="79" t="s">
        <v>141</v>
      </c>
      <c r="G12" s="79">
        <v>7.24</v>
      </c>
      <c r="H12" s="79" t="s">
        <v>132</v>
      </c>
      <c r="I12" s="79"/>
      <c r="J12" s="80">
        <f t="shared" si="0"/>
        <v>95</v>
      </c>
      <c r="K12" s="44">
        <f t="shared" si="4"/>
        <v>687.80000000000007</v>
      </c>
      <c r="L12" s="33">
        <f>VLOOKUP(E12,'Raumgruppen - Leistungen'!$A$3:$D$18,4)*$M12</f>
        <v>0</v>
      </c>
      <c r="M12" s="83">
        <v>1</v>
      </c>
      <c r="N12" s="44" t="e">
        <f t="shared" si="5"/>
        <v>#DIV/0!</v>
      </c>
      <c r="O12" s="45" t="e">
        <f t="shared" si="1"/>
        <v>#DIV/0!</v>
      </c>
      <c r="P12" s="46" t="e">
        <f>N12*Stundenverrechnungssatz!$C$42</f>
        <v>#DIV/0!</v>
      </c>
      <c r="Q12" s="39" t="e">
        <f t="shared" si="2"/>
        <v>#DIV/0!</v>
      </c>
      <c r="R12" s="39" t="e">
        <f t="shared" si="3"/>
        <v>#DIV/0!</v>
      </c>
    </row>
    <row r="13" spans="1:18" ht="24.95" customHeight="1" x14ac:dyDescent="0.2">
      <c r="A13" s="79" t="s">
        <v>118</v>
      </c>
      <c r="B13" s="79" t="s">
        <v>119</v>
      </c>
      <c r="C13" s="79" t="s">
        <v>142</v>
      </c>
      <c r="D13" s="79" t="s">
        <v>143</v>
      </c>
      <c r="E13" s="79" t="s">
        <v>91</v>
      </c>
      <c r="F13" s="79" t="s">
        <v>122</v>
      </c>
      <c r="G13" s="79">
        <v>22.3</v>
      </c>
      <c r="H13" s="79" t="s">
        <v>123</v>
      </c>
      <c r="I13" s="79"/>
      <c r="J13" s="80">
        <f t="shared" si="0"/>
        <v>76</v>
      </c>
      <c r="K13" s="44">
        <f t="shared" si="4"/>
        <v>1694.8</v>
      </c>
      <c r="L13" s="33">
        <f>VLOOKUP(E13,'Raumgruppen - Leistungen'!$A$3:$D$18,4)*$M13</f>
        <v>0</v>
      </c>
      <c r="M13" s="83">
        <v>1</v>
      </c>
      <c r="N13" s="44" t="e">
        <f t="shared" si="5"/>
        <v>#DIV/0!</v>
      </c>
      <c r="O13" s="45" t="e">
        <f t="shared" si="1"/>
        <v>#DIV/0!</v>
      </c>
      <c r="P13" s="46" t="e">
        <f>N13*Stundenverrechnungssatz!$C$42</f>
        <v>#DIV/0!</v>
      </c>
      <c r="Q13" s="39" t="e">
        <f t="shared" si="2"/>
        <v>#DIV/0!</v>
      </c>
      <c r="R13" s="39" t="e">
        <f t="shared" si="3"/>
        <v>#DIV/0!</v>
      </c>
    </row>
    <row r="14" spans="1:18" ht="24.95" customHeight="1" x14ac:dyDescent="0.2">
      <c r="A14" s="79" t="s">
        <v>118</v>
      </c>
      <c r="B14" s="79" t="s">
        <v>119</v>
      </c>
      <c r="C14" s="79" t="s">
        <v>104</v>
      </c>
      <c r="D14" s="79" t="s">
        <v>144</v>
      </c>
      <c r="E14" s="79" t="s">
        <v>89</v>
      </c>
      <c r="F14" s="79" t="s">
        <v>122</v>
      </c>
      <c r="G14" s="79">
        <v>4.79</v>
      </c>
      <c r="H14" s="79" t="s">
        <v>145</v>
      </c>
      <c r="I14" s="79"/>
      <c r="J14" s="80">
        <f t="shared" si="0"/>
        <v>38</v>
      </c>
      <c r="K14" s="44">
        <f t="shared" si="4"/>
        <v>182.02</v>
      </c>
      <c r="L14" s="33">
        <f>VLOOKUP(E14,'Raumgruppen - Leistungen'!$A$3:$D$18,4)*$M14</f>
        <v>0</v>
      </c>
      <c r="M14" s="83">
        <v>1</v>
      </c>
      <c r="N14" s="44" t="e">
        <f t="shared" si="5"/>
        <v>#DIV/0!</v>
      </c>
      <c r="O14" s="45" t="e">
        <f t="shared" si="1"/>
        <v>#DIV/0!</v>
      </c>
      <c r="P14" s="46" t="e">
        <f>N14*Stundenverrechnungssatz!$C$42</f>
        <v>#DIV/0!</v>
      </c>
      <c r="Q14" s="39" t="e">
        <f t="shared" si="2"/>
        <v>#DIV/0!</v>
      </c>
      <c r="R14" s="39" t="e">
        <f t="shared" si="3"/>
        <v>#DIV/0!</v>
      </c>
    </row>
    <row r="15" spans="1:18" ht="24.95" customHeight="1" x14ac:dyDescent="0.2">
      <c r="A15" s="79" t="s">
        <v>118</v>
      </c>
      <c r="B15" s="79" t="s">
        <v>119</v>
      </c>
      <c r="C15" s="79" t="s">
        <v>146</v>
      </c>
      <c r="D15" s="79" t="s">
        <v>147</v>
      </c>
      <c r="E15" s="79" t="s">
        <v>98</v>
      </c>
      <c r="F15" s="79" t="s">
        <v>141</v>
      </c>
      <c r="G15" s="79">
        <v>9.73</v>
      </c>
      <c r="H15" s="79" t="s">
        <v>135</v>
      </c>
      <c r="I15" s="79"/>
      <c r="J15" s="80">
        <f t="shared" si="0"/>
        <v>190</v>
      </c>
      <c r="K15" s="44">
        <f t="shared" si="4"/>
        <v>1848.7</v>
      </c>
      <c r="L15" s="33">
        <f>VLOOKUP(E15,'Raumgruppen - Leistungen'!$A$3:$D$18,4)*$M15</f>
        <v>0</v>
      </c>
      <c r="M15" s="83">
        <v>1</v>
      </c>
      <c r="N15" s="44" t="e">
        <f t="shared" si="5"/>
        <v>#DIV/0!</v>
      </c>
      <c r="O15" s="45" t="e">
        <f t="shared" si="1"/>
        <v>#DIV/0!</v>
      </c>
      <c r="P15" s="46" t="e">
        <f>N15*Stundenverrechnungssatz!$C$42</f>
        <v>#DIV/0!</v>
      </c>
      <c r="Q15" s="39" t="e">
        <f t="shared" si="2"/>
        <v>#DIV/0!</v>
      </c>
      <c r="R15" s="39" t="e">
        <f t="shared" si="3"/>
        <v>#DIV/0!</v>
      </c>
    </row>
    <row r="16" spans="1:18" ht="24.95" customHeight="1" x14ac:dyDescent="0.2">
      <c r="A16" s="79" t="s">
        <v>118</v>
      </c>
      <c r="B16" s="79" t="s">
        <v>119</v>
      </c>
      <c r="C16" s="79" t="s">
        <v>148</v>
      </c>
      <c r="D16" s="79" t="s">
        <v>149</v>
      </c>
      <c r="E16" s="79" t="s">
        <v>98</v>
      </c>
      <c r="F16" s="79" t="s">
        <v>141</v>
      </c>
      <c r="G16" s="79">
        <v>9</v>
      </c>
      <c r="H16" s="79" t="s">
        <v>135</v>
      </c>
      <c r="I16" s="79"/>
      <c r="J16" s="80">
        <f t="shared" si="0"/>
        <v>190</v>
      </c>
      <c r="K16" s="44">
        <f t="shared" si="4"/>
        <v>1710</v>
      </c>
      <c r="L16" s="33">
        <f>VLOOKUP(E16,'Raumgruppen - Leistungen'!$A$3:$D$18,4)*$M16</f>
        <v>0</v>
      </c>
      <c r="M16" s="83">
        <v>1</v>
      </c>
      <c r="N16" s="44" t="e">
        <f t="shared" si="5"/>
        <v>#DIV/0!</v>
      </c>
      <c r="O16" s="45" t="e">
        <f t="shared" si="1"/>
        <v>#DIV/0!</v>
      </c>
      <c r="P16" s="46" t="e">
        <f>N16*Stundenverrechnungssatz!$C$42</f>
        <v>#DIV/0!</v>
      </c>
      <c r="Q16" s="39" t="e">
        <f t="shared" si="2"/>
        <v>#DIV/0!</v>
      </c>
      <c r="R16" s="39" t="e">
        <f t="shared" si="3"/>
        <v>#DIV/0!</v>
      </c>
    </row>
    <row r="17" spans="1:18" ht="24.95" customHeight="1" x14ac:dyDescent="0.2">
      <c r="A17" s="79" t="s">
        <v>118</v>
      </c>
      <c r="B17" s="79" t="s">
        <v>150</v>
      </c>
      <c r="C17" s="79" t="s">
        <v>151</v>
      </c>
      <c r="D17" s="79" t="s">
        <v>152</v>
      </c>
      <c r="E17" s="79" t="s">
        <v>116</v>
      </c>
      <c r="F17" s="79" t="s">
        <v>122</v>
      </c>
      <c r="G17" s="79">
        <v>4.38</v>
      </c>
      <c r="H17" s="79" t="s">
        <v>135</v>
      </c>
      <c r="I17" s="79"/>
      <c r="J17" s="80">
        <f t="shared" si="0"/>
        <v>190</v>
      </c>
      <c r="K17" s="44">
        <f t="shared" si="4"/>
        <v>832.19999999999993</v>
      </c>
      <c r="L17" s="33">
        <f>VLOOKUP(E17,'Raumgruppen - Leistungen'!$A$3:$D$18,4)*$M17</f>
        <v>0</v>
      </c>
      <c r="M17" s="83">
        <v>1</v>
      </c>
      <c r="N17" s="44" t="e">
        <f t="shared" si="5"/>
        <v>#DIV/0!</v>
      </c>
      <c r="O17" s="45" t="e">
        <f t="shared" si="1"/>
        <v>#DIV/0!</v>
      </c>
      <c r="P17" s="46" t="e">
        <f>N17*Stundenverrechnungssatz!$C$42</f>
        <v>#DIV/0!</v>
      </c>
      <c r="Q17" s="39" t="e">
        <f t="shared" si="2"/>
        <v>#DIV/0!</v>
      </c>
      <c r="R17" s="39" t="e">
        <f t="shared" si="3"/>
        <v>#DIV/0!</v>
      </c>
    </row>
    <row r="18" spans="1:18" ht="24.95" customHeight="1" x14ac:dyDescent="0.2">
      <c r="A18" s="79" t="s">
        <v>118</v>
      </c>
      <c r="B18" s="79" t="s">
        <v>150</v>
      </c>
      <c r="C18" s="79" t="s">
        <v>153</v>
      </c>
      <c r="D18" s="79" t="s">
        <v>137</v>
      </c>
      <c r="E18" s="79" t="s">
        <v>93</v>
      </c>
      <c r="F18" s="79" t="s">
        <v>122</v>
      </c>
      <c r="G18" s="79">
        <v>53.13</v>
      </c>
      <c r="H18" s="79" t="s">
        <v>135</v>
      </c>
      <c r="I18" s="79"/>
      <c r="J18" s="80">
        <f t="shared" si="0"/>
        <v>190</v>
      </c>
      <c r="K18" s="44">
        <f t="shared" si="4"/>
        <v>10094.700000000001</v>
      </c>
      <c r="L18" s="33">
        <f>VLOOKUP(E18,'Raumgruppen - Leistungen'!$A$3:$D$18,4)*$M18</f>
        <v>0</v>
      </c>
      <c r="M18" s="83">
        <v>1</v>
      </c>
      <c r="N18" s="44" t="e">
        <f t="shared" si="5"/>
        <v>#DIV/0!</v>
      </c>
      <c r="O18" s="45" t="e">
        <f t="shared" si="1"/>
        <v>#DIV/0!</v>
      </c>
      <c r="P18" s="46" t="e">
        <f>N18*Stundenverrechnungssatz!$C$42</f>
        <v>#DIV/0!</v>
      </c>
      <c r="Q18" s="39" t="e">
        <f t="shared" si="2"/>
        <v>#DIV/0!</v>
      </c>
      <c r="R18" s="39" t="e">
        <f t="shared" si="3"/>
        <v>#DIV/0!</v>
      </c>
    </row>
    <row r="19" spans="1:18" ht="24.95" customHeight="1" x14ac:dyDescent="0.2">
      <c r="A19" s="79" t="s">
        <v>118</v>
      </c>
      <c r="B19" s="79" t="s">
        <v>150</v>
      </c>
      <c r="C19" s="79" t="s">
        <v>154</v>
      </c>
      <c r="D19" s="79" t="s">
        <v>143</v>
      </c>
      <c r="E19" s="79" t="s">
        <v>91</v>
      </c>
      <c r="F19" s="79" t="s">
        <v>155</v>
      </c>
      <c r="G19" s="79">
        <v>29.59</v>
      </c>
      <c r="H19" s="79" t="s">
        <v>123</v>
      </c>
      <c r="I19" s="79"/>
      <c r="J19" s="80">
        <f t="shared" si="0"/>
        <v>76</v>
      </c>
      <c r="K19" s="44">
        <f t="shared" si="4"/>
        <v>2248.84</v>
      </c>
      <c r="L19" s="33">
        <f>VLOOKUP(E19,'Raumgruppen - Leistungen'!$A$3:$D$18,4)*$M19</f>
        <v>0</v>
      </c>
      <c r="M19" s="83">
        <v>1</v>
      </c>
      <c r="N19" s="44" t="e">
        <f t="shared" si="5"/>
        <v>#DIV/0!</v>
      </c>
      <c r="O19" s="45" t="e">
        <f t="shared" ref="O19:O56" si="6">N19*H19</f>
        <v>#DIV/0!</v>
      </c>
      <c r="P19" s="46" t="e">
        <f>N19*Stundenverrechnungssatz!$C$42</f>
        <v>#DIV/0!</v>
      </c>
      <c r="Q19" s="39" t="e">
        <f t="shared" ref="Q19:Q56" si="7">J19*P19</f>
        <v>#DIV/0!</v>
      </c>
      <c r="R19" s="39" t="e">
        <f t="shared" ref="R19:R56" si="8">Q19/12</f>
        <v>#DIV/0!</v>
      </c>
    </row>
    <row r="20" spans="1:18" ht="24.95" customHeight="1" x14ac:dyDescent="0.2">
      <c r="A20" s="79" t="s">
        <v>118</v>
      </c>
      <c r="B20" s="79" t="s">
        <v>150</v>
      </c>
      <c r="C20" s="79" t="s">
        <v>156</v>
      </c>
      <c r="D20" s="79" t="s">
        <v>137</v>
      </c>
      <c r="E20" s="79" t="s">
        <v>93</v>
      </c>
      <c r="F20" s="79" t="s">
        <v>122</v>
      </c>
      <c r="G20" s="79">
        <v>16.600000000000001</v>
      </c>
      <c r="H20" s="79" t="s">
        <v>135</v>
      </c>
      <c r="I20" s="79"/>
      <c r="J20" s="80">
        <f t="shared" si="0"/>
        <v>190</v>
      </c>
      <c r="K20" s="44">
        <f t="shared" si="4"/>
        <v>3154.0000000000005</v>
      </c>
      <c r="L20" s="33">
        <f>VLOOKUP(E20,'Raumgruppen - Leistungen'!$A$3:$D$18,4)*$M20</f>
        <v>0</v>
      </c>
      <c r="M20" s="83">
        <v>1</v>
      </c>
      <c r="N20" s="44" t="e">
        <f t="shared" si="5"/>
        <v>#DIV/0!</v>
      </c>
      <c r="O20" s="45" t="e">
        <f t="shared" si="6"/>
        <v>#DIV/0!</v>
      </c>
      <c r="P20" s="46" t="e">
        <f>N20*Stundenverrechnungssatz!$C$42</f>
        <v>#DIV/0!</v>
      </c>
      <c r="Q20" s="39" t="e">
        <f t="shared" si="7"/>
        <v>#DIV/0!</v>
      </c>
      <c r="R20" s="39" t="e">
        <f t="shared" si="8"/>
        <v>#DIV/0!</v>
      </c>
    </row>
    <row r="21" spans="1:18" ht="24.95" customHeight="1" x14ac:dyDescent="0.2">
      <c r="A21" s="79" t="s">
        <v>118</v>
      </c>
      <c r="B21" s="79" t="s">
        <v>150</v>
      </c>
      <c r="C21" s="79" t="s">
        <v>153</v>
      </c>
      <c r="D21" s="79" t="s">
        <v>137</v>
      </c>
      <c r="E21" s="79" t="s">
        <v>93</v>
      </c>
      <c r="F21" s="79" t="s">
        <v>122</v>
      </c>
      <c r="G21" s="79">
        <v>13.33</v>
      </c>
      <c r="H21" s="79" t="s">
        <v>135</v>
      </c>
      <c r="I21" s="79"/>
      <c r="J21" s="80">
        <f t="shared" si="0"/>
        <v>190</v>
      </c>
      <c r="K21" s="44">
        <f t="shared" si="4"/>
        <v>2532.6999999999998</v>
      </c>
      <c r="L21" s="33">
        <f>VLOOKUP(E21,'Raumgruppen - Leistungen'!$A$3:$D$18,4)*$M21</f>
        <v>0</v>
      </c>
      <c r="M21" s="83">
        <v>1</v>
      </c>
      <c r="N21" s="44" t="e">
        <f t="shared" si="5"/>
        <v>#DIV/0!</v>
      </c>
      <c r="O21" s="45" t="e">
        <f t="shared" si="6"/>
        <v>#DIV/0!</v>
      </c>
      <c r="P21" s="46" t="e">
        <f>N21*Stundenverrechnungssatz!$C$42</f>
        <v>#DIV/0!</v>
      </c>
      <c r="Q21" s="39" t="e">
        <f t="shared" si="7"/>
        <v>#DIV/0!</v>
      </c>
      <c r="R21" s="39" t="e">
        <f t="shared" si="8"/>
        <v>#DIV/0!</v>
      </c>
    </row>
    <row r="22" spans="1:18" ht="24.95" customHeight="1" x14ac:dyDescent="0.2">
      <c r="A22" s="79" t="s">
        <v>118</v>
      </c>
      <c r="B22" s="79" t="s">
        <v>150</v>
      </c>
      <c r="C22" s="79" t="s">
        <v>157</v>
      </c>
      <c r="D22" s="79" t="s">
        <v>158</v>
      </c>
      <c r="E22" s="79" t="s">
        <v>106</v>
      </c>
      <c r="F22" s="79" t="s">
        <v>122</v>
      </c>
      <c r="G22" s="79">
        <v>78.89</v>
      </c>
      <c r="H22" s="79" t="s">
        <v>135</v>
      </c>
      <c r="I22" s="79"/>
      <c r="J22" s="80">
        <f t="shared" si="0"/>
        <v>190</v>
      </c>
      <c r="K22" s="44">
        <f t="shared" si="4"/>
        <v>14989.1</v>
      </c>
      <c r="L22" s="33">
        <f>VLOOKUP(E22,'Raumgruppen - Leistungen'!$A$3:$D$18,4)*$M22</f>
        <v>0</v>
      </c>
      <c r="M22" s="83">
        <v>1</v>
      </c>
      <c r="N22" s="44" t="e">
        <f t="shared" si="5"/>
        <v>#DIV/0!</v>
      </c>
      <c r="O22" s="45" t="e">
        <f t="shared" si="6"/>
        <v>#DIV/0!</v>
      </c>
      <c r="P22" s="46" t="e">
        <f>N22*Stundenverrechnungssatz!$C$42</f>
        <v>#DIV/0!</v>
      </c>
      <c r="Q22" s="39" t="e">
        <f t="shared" si="7"/>
        <v>#DIV/0!</v>
      </c>
      <c r="R22" s="39" t="e">
        <f t="shared" si="8"/>
        <v>#DIV/0!</v>
      </c>
    </row>
    <row r="23" spans="1:18" ht="24.95" customHeight="1" x14ac:dyDescent="0.2">
      <c r="A23" s="79" t="s">
        <v>118</v>
      </c>
      <c r="B23" s="79" t="s">
        <v>150</v>
      </c>
      <c r="C23" s="79" t="s">
        <v>159</v>
      </c>
      <c r="D23" s="79" t="s">
        <v>160</v>
      </c>
      <c r="E23" s="79" t="s">
        <v>102</v>
      </c>
      <c r="F23" s="79" t="s">
        <v>122</v>
      </c>
      <c r="G23" s="79">
        <v>39.229999999999997</v>
      </c>
      <c r="H23" s="79" t="s">
        <v>132</v>
      </c>
      <c r="I23" s="79"/>
      <c r="J23" s="80">
        <f t="shared" si="0"/>
        <v>95</v>
      </c>
      <c r="K23" s="44">
        <f t="shared" si="4"/>
        <v>3726.85</v>
      </c>
      <c r="L23" s="33">
        <f>VLOOKUP(E23,'Raumgruppen - Leistungen'!$A$3:$D$18,4)*$M23</f>
        <v>0</v>
      </c>
      <c r="M23" s="83">
        <v>1</v>
      </c>
      <c r="N23" s="44" t="e">
        <f t="shared" si="5"/>
        <v>#DIV/0!</v>
      </c>
      <c r="O23" s="45" t="e">
        <f t="shared" si="6"/>
        <v>#DIV/0!</v>
      </c>
      <c r="P23" s="46" t="e">
        <f>N23*Stundenverrechnungssatz!$C$42</f>
        <v>#DIV/0!</v>
      </c>
      <c r="Q23" s="39" t="e">
        <f t="shared" si="7"/>
        <v>#DIV/0!</v>
      </c>
      <c r="R23" s="39" t="e">
        <f t="shared" si="8"/>
        <v>#DIV/0!</v>
      </c>
    </row>
    <row r="24" spans="1:18" ht="24.95" customHeight="1" x14ac:dyDescent="0.2">
      <c r="A24" s="79" t="s">
        <v>118</v>
      </c>
      <c r="B24" s="79" t="s">
        <v>150</v>
      </c>
      <c r="C24" s="79" t="s">
        <v>161</v>
      </c>
      <c r="D24" s="79" t="s">
        <v>162</v>
      </c>
      <c r="E24" s="79" t="s">
        <v>98</v>
      </c>
      <c r="F24" s="79" t="s">
        <v>141</v>
      </c>
      <c r="G24" s="79">
        <v>28.92</v>
      </c>
      <c r="H24" s="79" t="s">
        <v>135</v>
      </c>
      <c r="I24" s="79"/>
      <c r="J24" s="80">
        <f t="shared" si="0"/>
        <v>190</v>
      </c>
      <c r="K24" s="44">
        <f t="shared" si="4"/>
        <v>5494.8</v>
      </c>
      <c r="L24" s="33">
        <f>VLOOKUP(E24,'Raumgruppen - Leistungen'!$A$3:$D$18,4)*$M24</f>
        <v>0</v>
      </c>
      <c r="M24" s="83">
        <v>1</v>
      </c>
      <c r="N24" s="44" t="e">
        <f t="shared" si="5"/>
        <v>#DIV/0!</v>
      </c>
      <c r="O24" s="45" t="e">
        <f t="shared" si="6"/>
        <v>#DIV/0!</v>
      </c>
      <c r="P24" s="46" t="e">
        <f>N24*Stundenverrechnungssatz!$C$42</f>
        <v>#DIV/0!</v>
      </c>
      <c r="Q24" s="39" t="e">
        <f t="shared" si="7"/>
        <v>#DIV/0!</v>
      </c>
      <c r="R24" s="39" t="e">
        <f t="shared" si="8"/>
        <v>#DIV/0!</v>
      </c>
    </row>
    <row r="25" spans="1:18" ht="24.95" customHeight="1" x14ac:dyDescent="0.2">
      <c r="A25" s="79" t="s">
        <v>118</v>
      </c>
      <c r="B25" s="79" t="s">
        <v>163</v>
      </c>
      <c r="C25" s="79" t="s">
        <v>164</v>
      </c>
      <c r="D25" s="79" t="s">
        <v>165</v>
      </c>
      <c r="E25" s="79" t="s">
        <v>87</v>
      </c>
      <c r="F25" s="79" t="s">
        <v>122</v>
      </c>
      <c r="G25" s="79">
        <v>13.01</v>
      </c>
      <c r="H25" s="79" t="s">
        <v>123</v>
      </c>
      <c r="I25" s="79"/>
      <c r="J25" s="80">
        <f t="shared" si="0"/>
        <v>76</v>
      </c>
      <c r="K25" s="44">
        <f t="shared" si="4"/>
        <v>988.76</v>
      </c>
      <c r="L25" s="33">
        <f>VLOOKUP(E25,'Raumgruppen - Leistungen'!$A$3:$D$18,4)*$M25</f>
        <v>0</v>
      </c>
      <c r="M25" s="83">
        <v>1</v>
      </c>
      <c r="N25" s="44" t="e">
        <f t="shared" si="5"/>
        <v>#DIV/0!</v>
      </c>
      <c r="O25" s="45" t="e">
        <f t="shared" si="6"/>
        <v>#DIV/0!</v>
      </c>
      <c r="P25" s="46" t="e">
        <f>N25*Stundenverrechnungssatz!$C$42</f>
        <v>#DIV/0!</v>
      </c>
      <c r="Q25" s="39" t="e">
        <f t="shared" si="7"/>
        <v>#DIV/0!</v>
      </c>
      <c r="R25" s="39" t="e">
        <f t="shared" si="8"/>
        <v>#DIV/0!</v>
      </c>
    </row>
    <row r="26" spans="1:18" ht="24.95" customHeight="1" x14ac:dyDescent="0.2">
      <c r="A26" s="79" t="s">
        <v>118</v>
      </c>
      <c r="B26" s="79" t="s">
        <v>163</v>
      </c>
      <c r="C26" s="79" t="s">
        <v>166</v>
      </c>
      <c r="D26" s="79" t="s">
        <v>167</v>
      </c>
      <c r="E26" s="79" t="s">
        <v>100</v>
      </c>
      <c r="F26" s="79" t="s">
        <v>141</v>
      </c>
      <c r="G26" s="79">
        <v>49.3</v>
      </c>
      <c r="H26" s="79" t="s">
        <v>135</v>
      </c>
      <c r="I26" s="79"/>
      <c r="J26" s="80">
        <f t="shared" si="0"/>
        <v>190</v>
      </c>
      <c r="K26" s="44">
        <f t="shared" si="4"/>
        <v>9367</v>
      </c>
      <c r="L26" s="33">
        <f>VLOOKUP(E26,'Raumgruppen - Leistungen'!$A$3:$D$18,4)*$M26</f>
        <v>0</v>
      </c>
      <c r="M26" s="83">
        <v>1</v>
      </c>
      <c r="N26" s="44" t="e">
        <f t="shared" si="5"/>
        <v>#DIV/0!</v>
      </c>
      <c r="O26" s="45" t="e">
        <f t="shared" si="6"/>
        <v>#DIV/0!</v>
      </c>
      <c r="P26" s="46" t="e">
        <f>N26*Stundenverrechnungssatz!$C$42</f>
        <v>#DIV/0!</v>
      </c>
      <c r="Q26" s="39" t="e">
        <f t="shared" si="7"/>
        <v>#DIV/0!</v>
      </c>
      <c r="R26" s="39" t="e">
        <f t="shared" si="8"/>
        <v>#DIV/0!</v>
      </c>
    </row>
    <row r="27" spans="1:18" ht="24.95" customHeight="1" x14ac:dyDescent="0.2">
      <c r="A27" s="79" t="s">
        <v>118</v>
      </c>
      <c r="B27" s="79" t="s">
        <v>163</v>
      </c>
      <c r="C27" s="79" t="s">
        <v>168</v>
      </c>
      <c r="D27" s="79" t="s">
        <v>169</v>
      </c>
      <c r="E27" s="79" t="s">
        <v>87</v>
      </c>
      <c r="F27" s="79" t="s">
        <v>122</v>
      </c>
      <c r="G27" s="79">
        <v>13.81</v>
      </c>
      <c r="H27" s="79" t="s">
        <v>123</v>
      </c>
      <c r="I27" s="79"/>
      <c r="J27" s="80">
        <f t="shared" si="0"/>
        <v>76</v>
      </c>
      <c r="K27" s="44">
        <f t="shared" si="4"/>
        <v>1049.56</v>
      </c>
      <c r="L27" s="33">
        <f>VLOOKUP(E27,'Raumgruppen - Leistungen'!$A$3:$D$18,4)*$M27</f>
        <v>0</v>
      </c>
      <c r="M27" s="83">
        <v>1</v>
      </c>
      <c r="N27" s="44" t="e">
        <f t="shared" si="5"/>
        <v>#DIV/0!</v>
      </c>
      <c r="O27" s="45" t="e">
        <f t="shared" si="6"/>
        <v>#DIV/0!</v>
      </c>
      <c r="P27" s="46" t="e">
        <f>N27*Stundenverrechnungssatz!$C$42</f>
        <v>#DIV/0!</v>
      </c>
      <c r="Q27" s="39" t="e">
        <f t="shared" si="7"/>
        <v>#DIV/0!</v>
      </c>
      <c r="R27" s="39" t="e">
        <f t="shared" si="8"/>
        <v>#DIV/0!</v>
      </c>
    </row>
    <row r="28" spans="1:18" ht="24.95" customHeight="1" x14ac:dyDescent="0.2">
      <c r="A28" s="79" t="s">
        <v>118</v>
      </c>
      <c r="B28" s="79" t="s">
        <v>163</v>
      </c>
      <c r="C28" s="79" t="s">
        <v>136</v>
      </c>
      <c r="D28" s="79" t="s">
        <v>137</v>
      </c>
      <c r="E28" s="79" t="s">
        <v>95</v>
      </c>
      <c r="F28" s="79" t="s">
        <v>122</v>
      </c>
      <c r="G28" s="79">
        <v>15.12</v>
      </c>
      <c r="H28" s="79" t="s">
        <v>135</v>
      </c>
      <c r="I28" s="79"/>
      <c r="J28" s="80">
        <f t="shared" si="0"/>
        <v>190</v>
      </c>
      <c r="K28" s="44">
        <f t="shared" si="4"/>
        <v>2872.7999999999997</v>
      </c>
      <c r="L28" s="33">
        <f>VLOOKUP(E28,'Raumgruppen - Leistungen'!$A$3:$D$18,4)*$M28</f>
        <v>0</v>
      </c>
      <c r="M28" s="83">
        <v>1</v>
      </c>
      <c r="N28" s="44" t="e">
        <f t="shared" si="5"/>
        <v>#DIV/0!</v>
      </c>
      <c r="O28" s="45" t="e">
        <f t="shared" si="6"/>
        <v>#DIV/0!</v>
      </c>
      <c r="P28" s="46" t="e">
        <f>N28*Stundenverrechnungssatz!$C$42</f>
        <v>#DIV/0!</v>
      </c>
      <c r="Q28" s="39" t="e">
        <f t="shared" si="7"/>
        <v>#DIV/0!</v>
      </c>
      <c r="R28" s="39" t="e">
        <f t="shared" si="8"/>
        <v>#DIV/0!</v>
      </c>
    </row>
    <row r="29" spans="1:18" ht="24.95" customHeight="1" x14ac:dyDescent="0.2">
      <c r="A29" s="79" t="s">
        <v>118</v>
      </c>
      <c r="B29" s="79" t="s">
        <v>163</v>
      </c>
      <c r="C29" s="79" t="s">
        <v>170</v>
      </c>
      <c r="D29" s="79" t="s">
        <v>137</v>
      </c>
      <c r="E29" s="79" t="s">
        <v>95</v>
      </c>
      <c r="F29" s="79" t="s">
        <v>122</v>
      </c>
      <c r="G29" s="79">
        <v>38.71</v>
      </c>
      <c r="H29" s="79" t="s">
        <v>135</v>
      </c>
      <c r="I29" s="79"/>
      <c r="J29" s="80">
        <f t="shared" si="0"/>
        <v>190</v>
      </c>
      <c r="K29" s="44">
        <f t="shared" si="4"/>
        <v>7354.9000000000005</v>
      </c>
      <c r="L29" s="33">
        <f>VLOOKUP(E29,'Raumgruppen - Leistungen'!$A$3:$D$18,4)*$M29</f>
        <v>0</v>
      </c>
      <c r="M29" s="83">
        <v>1</v>
      </c>
      <c r="N29" s="44" t="e">
        <f t="shared" si="5"/>
        <v>#DIV/0!</v>
      </c>
      <c r="O29" s="45" t="e">
        <f t="shared" si="6"/>
        <v>#DIV/0!</v>
      </c>
      <c r="P29" s="46" t="e">
        <f>N29*Stundenverrechnungssatz!$C$42</f>
        <v>#DIV/0!</v>
      </c>
      <c r="Q29" s="39" t="e">
        <f t="shared" si="7"/>
        <v>#DIV/0!</v>
      </c>
      <c r="R29" s="39" t="e">
        <f t="shared" si="8"/>
        <v>#DIV/0!</v>
      </c>
    </row>
    <row r="30" spans="1:18" ht="24.95" customHeight="1" x14ac:dyDescent="0.2">
      <c r="A30" s="79" t="s">
        <v>118</v>
      </c>
      <c r="B30" s="79" t="s">
        <v>163</v>
      </c>
      <c r="C30" s="79" t="s">
        <v>142</v>
      </c>
      <c r="D30" s="79" t="s">
        <v>143</v>
      </c>
      <c r="E30" s="79" t="s">
        <v>91</v>
      </c>
      <c r="F30" s="79" t="s">
        <v>122</v>
      </c>
      <c r="G30" s="79">
        <v>22.3</v>
      </c>
      <c r="H30" s="79" t="s">
        <v>123</v>
      </c>
      <c r="I30" s="79"/>
      <c r="J30" s="80">
        <f t="shared" si="0"/>
        <v>76</v>
      </c>
      <c r="K30" s="44">
        <f t="shared" si="4"/>
        <v>1694.8</v>
      </c>
      <c r="L30" s="33">
        <f>VLOOKUP(E30,'Raumgruppen - Leistungen'!$A$3:$D$18,4)*$M30</f>
        <v>0</v>
      </c>
      <c r="M30" s="83">
        <v>1</v>
      </c>
      <c r="N30" s="44" t="e">
        <f t="shared" si="5"/>
        <v>#DIV/0!</v>
      </c>
      <c r="O30" s="45" t="e">
        <f t="shared" si="6"/>
        <v>#DIV/0!</v>
      </c>
      <c r="P30" s="46" t="e">
        <f>N30*Stundenverrechnungssatz!$C$42</f>
        <v>#DIV/0!</v>
      </c>
      <c r="Q30" s="39" t="e">
        <f t="shared" si="7"/>
        <v>#DIV/0!</v>
      </c>
      <c r="R30" s="39" t="e">
        <f t="shared" si="8"/>
        <v>#DIV/0!</v>
      </c>
    </row>
    <row r="31" spans="1:18" ht="24.95" customHeight="1" x14ac:dyDescent="0.2">
      <c r="A31" s="79" t="s">
        <v>118</v>
      </c>
      <c r="B31" s="79" t="s">
        <v>163</v>
      </c>
      <c r="C31" s="79" t="s">
        <v>171</v>
      </c>
      <c r="D31" s="79" t="s">
        <v>172</v>
      </c>
      <c r="E31" s="79" t="s">
        <v>98</v>
      </c>
      <c r="F31" s="79" t="s">
        <v>122</v>
      </c>
      <c r="G31" s="79">
        <v>39.44</v>
      </c>
      <c r="H31" s="79" t="s">
        <v>135</v>
      </c>
      <c r="I31" s="79"/>
      <c r="J31" s="80">
        <f t="shared" si="0"/>
        <v>190</v>
      </c>
      <c r="K31" s="44">
        <f t="shared" si="4"/>
        <v>7493.5999999999995</v>
      </c>
      <c r="L31" s="33">
        <f>VLOOKUP(E31,'Raumgruppen - Leistungen'!$A$3:$D$18,4)*$M31</f>
        <v>0</v>
      </c>
      <c r="M31" s="83">
        <v>1</v>
      </c>
      <c r="N31" s="44" t="e">
        <f t="shared" si="5"/>
        <v>#DIV/0!</v>
      </c>
      <c r="O31" s="45" t="e">
        <f t="shared" si="6"/>
        <v>#DIV/0!</v>
      </c>
      <c r="P31" s="46" t="e">
        <f>N31*Stundenverrechnungssatz!$C$42</f>
        <v>#DIV/0!</v>
      </c>
      <c r="Q31" s="39" t="e">
        <f t="shared" si="7"/>
        <v>#DIV/0!</v>
      </c>
      <c r="R31" s="39" t="e">
        <f t="shared" si="8"/>
        <v>#DIV/0!</v>
      </c>
    </row>
    <row r="32" spans="1:18" ht="24.95" customHeight="1" x14ac:dyDescent="0.2">
      <c r="A32" s="79" t="s">
        <v>118</v>
      </c>
      <c r="B32" s="79" t="s">
        <v>163</v>
      </c>
      <c r="C32" s="79" t="s">
        <v>173</v>
      </c>
      <c r="D32" s="79" t="s">
        <v>174</v>
      </c>
      <c r="E32" s="79" t="s">
        <v>98</v>
      </c>
      <c r="F32" s="79" t="s">
        <v>141</v>
      </c>
      <c r="G32" s="79">
        <v>11.22</v>
      </c>
      <c r="H32" s="79" t="s">
        <v>135</v>
      </c>
      <c r="I32" s="79"/>
      <c r="J32" s="80">
        <f t="shared" si="0"/>
        <v>190</v>
      </c>
      <c r="K32" s="44">
        <f t="shared" si="4"/>
        <v>2131.8000000000002</v>
      </c>
      <c r="L32" s="33">
        <f>VLOOKUP(E32,'Raumgruppen - Leistungen'!$A$3:$D$18,4)*$M32</f>
        <v>0</v>
      </c>
      <c r="M32" s="83">
        <v>1</v>
      </c>
      <c r="N32" s="44" t="e">
        <f t="shared" si="5"/>
        <v>#DIV/0!</v>
      </c>
      <c r="O32" s="45" t="e">
        <f t="shared" si="6"/>
        <v>#DIV/0!</v>
      </c>
      <c r="P32" s="46" t="e">
        <f>N32*Stundenverrechnungssatz!$C$42</f>
        <v>#DIV/0!</v>
      </c>
      <c r="Q32" s="39" t="e">
        <f t="shared" si="7"/>
        <v>#DIV/0!</v>
      </c>
      <c r="R32" s="39" t="e">
        <f t="shared" si="8"/>
        <v>#DIV/0!</v>
      </c>
    </row>
    <row r="33" spans="1:18" ht="24.95" customHeight="1" x14ac:dyDescent="0.2">
      <c r="A33" s="79" t="s">
        <v>118</v>
      </c>
      <c r="B33" s="79" t="s">
        <v>163</v>
      </c>
      <c r="C33" s="79" t="s">
        <v>175</v>
      </c>
      <c r="D33" s="79" t="s">
        <v>176</v>
      </c>
      <c r="E33" s="79" t="s">
        <v>98</v>
      </c>
      <c r="F33" s="79" t="s">
        <v>141</v>
      </c>
      <c r="G33" s="79">
        <v>1.5</v>
      </c>
      <c r="H33" s="79" t="s">
        <v>135</v>
      </c>
      <c r="I33" s="79"/>
      <c r="J33" s="80">
        <f t="shared" si="0"/>
        <v>190</v>
      </c>
      <c r="K33" s="44">
        <f t="shared" si="4"/>
        <v>285</v>
      </c>
      <c r="L33" s="33">
        <f>VLOOKUP(E33,'Raumgruppen - Leistungen'!$A$3:$D$18,4)*$M33</f>
        <v>0</v>
      </c>
      <c r="M33" s="83">
        <v>1</v>
      </c>
      <c r="N33" s="44" t="e">
        <f t="shared" si="5"/>
        <v>#DIV/0!</v>
      </c>
      <c r="O33" s="45" t="e">
        <f t="shared" si="6"/>
        <v>#DIV/0!</v>
      </c>
      <c r="P33" s="46" t="e">
        <f>N33*Stundenverrechnungssatz!$C$42</f>
        <v>#DIV/0!</v>
      </c>
      <c r="Q33" s="39" t="e">
        <f t="shared" si="7"/>
        <v>#DIV/0!</v>
      </c>
      <c r="R33" s="39" t="e">
        <f t="shared" si="8"/>
        <v>#DIV/0!</v>
      </c>
    </row>
    <row r="34" spans="1:18" ht="24.95" customHeight="1" x14ac:dyDescent="0.2">
      <c r="A34" s="79" t="s">
        <v>118</v>
      </c>
      <c r="B34" s="79" t="s">
        <v>163</v>
      </c>
      <c r="C34" s="79" t="s">
        <v>177</v>
      </c>
      <c r="D34" s="79" t="s">
        <v>178</v>
      </c>
      <c r="E34" s="79" t="s">
        <v>98</v>
      </c>
      <c r="F34" s="79" t="s">
        <v>141</v>
      </c>
      <c r="G34" s="79">
        <v>2.0499999999999998</v>
      </c>
      <c r="H34" s="79" t="s">
        <v>135</v>
      </c>
      <c r="I34" s="79"/>
      <c r="J34" s="80">
        <f t="shared" si="0"/>
        <v>190</v>
      </c>
      <c r="K34" s="44">
        <f t="shared" si="4"/>
        <v>389.49999999999994</v>
      </c>
      <c r="L34" s="33">
        <f>VLOOKUP(E34,'Raumgruppen - Leistungen'!$A$3:$D$18,4)*$M34</f>
        <v>0</v>
      </c>
      <c r="M34" s="83">
        <v>1</v>
      </c>
      <c r="N34" s="44" t="e">
        <f t="shared" si="5"/>
        <v>#DIV/0!</v>
      </c>
      <c r="O34" s="45" t="e">
        <f t="shared" si="6"/>
        <v>#DIV/0!</v>
      </c>
      <c r="P34" s="46" t="e">
        <f>N34*Stundenverrechnungssatz!$C$42</f>
        <v>#DIV/0!</v>
      </c>
      <c r="Q34" s="39" t="e">
        <f t="shared" si="7"/>
        <v>#DIV/0!</v>
      </c>
      <c r="R34" s="39" t="e">
        <f t="shared" si="8"/>
        <v>#DIV/0!</v>
      </c>
    </row>
    <row r="35" spans="1:18" ht="24.95" customHeight="1" x14ac:dyDescent="0.2">
      <c r="A35" s="79" t="s">
        <v>118</v>
      </c>
      <c r="B35" s="79" t="s">
        <v>163</v>
      </c>
      <c r="C35" s="79" t="s">
        <v>179</v>
      </c>
      <c r="D35" s="79" t="s">
        <v>176</v>
      </c>
      <c r="E35" s="79" t="s">
        <v>98</v>
      </c>
      <c r="F35" s="79" t="s">
        <v>141</v>
      </c>
      <c r="G35" s="79">
        <v>1.97</v>
      </c>
      <c r="H35" s="79" t="s">
        <v>135</v>
      </c>
      <c r="I35" s="79"/>
      <c r="J35" s="80">
        <f t="shared" si="0"/>
        <v>190</v>
      </c>
      <c r="K35" s="44">
        <f t="shared" si="4"/>
        <v>374.3</v>
      </c>
      <c r="L35" s="33">
        <f>VLOOKUP(E35,'Raumgruppen - Leistungen'!$A$3:$D$18,4)*$M35</f>
        <v>0</v>
      </c>
      <c r="M35" s="83">
        <v>1</v>
      </c>
      <c r="N35" s="44" t="e">
        <f t="shared" si="5"/>
        <v>#DIV/0!</v>
      </c>
      <c r="O35" s="45" t="e">
        <f t="shared" si="6"/>
        <v>#DIV/0!</v>
      </c>
      <c r="P35" s="46" t="e">
        <f>N35*Stundenverrechnungssatz!$C$42</f>
        <v>#DIV/0!</v>
      </c>
      <c r="Q35" s="39" t="e">
        <f t="shared" si="7"/>
        <v>#DIV/0!</v>
      </c>
      <c r="R35" s="39" t="e">
        <f t="shared" si="8"/>
        <v>#DIV/0!</v>
      </c>
    </row>
    <row r="36" spans="1:18" ht="24.95" customHeight="1" x14ac:dyDescent="0.2">
      <c r="A36" s="79" t="s">
        <v>118</v>
      </c>
      <c r="B36" s="79" t="s">
        <v>163</v>
      </c>
      <c r="C36" s="79" t="s">
        <v>180</v>
      </c>
      <c r="D36" s="79" t="s">
        <v>178</v>
      </c>
      <c r="E36" s="79" t="s">
        <v>98</v>
      </c>
      <c r="F36" s="79" t="s">
        <v>141</v>
      </c>
      <c r="G36" s="79">
        <v>2.0499999999999998</v>
      </c>
      <c r="H36" s="79" t="s">
        <v>135</v>
      </c>
      <c r="I36" s="79"/>
      <c r="J36" s="80">
        <f t="shared" si="0"/>
        <v>190</v>
      </c>
      <c r="K36" s="44">
        <f t="shared" si="4"/>
        <v>389.49999999999994</v>
      </c>
      <c r="L36" s="33">
        <f>VLOOKUP(E36,'Raumgruppen - Leistungen'!$A$3:$D$18,4)*$M36</f>
        <v>0</v>
      </c>
      <c r="M36" s="83">
        <v>1</v>
      </c>
      <c r="N36" s="44" t="e">
        <f t="shared" si="5"/>
        <v>#DIV/0!</v>
      </c>
      <c r="O36" s="45" t="e">
        <f t="shared" si="6"/>
        <v>#DIV/0!</v>
      </c>
      <c r="P36" s="46" t="e">
        <f>N36*Stundenverrechnungssatz!$C$42</f>
        <v>#DIV/0!</v>
      </c>
      <c r="Q36" s="39" t="e">
        <f t="shared" si="7"/>
        <v>#DIV/0!</v>
      </c>
      <c r="R36" s="39" t="e">
        <f t="shared" si="8"/>
        <v>#DIV/0!</v>
      </c>
    </row>
    <row r="37" spans="1:18" ht="24.95" customHeight="1" x14ac:dyDescent="0.2">
      <c r="A37" s="79" t="s">
        <v>118</v>
      </c>
      <c r="B37" s="79" t="s">
        <v>163</v>
      </c>
      <c r="C37" s="79" t="s">
        <v>181</v>
      </c>
      <c r="D37" s="79" t="s">
        <v>176</v>
      </c>
      <c r="E37" s="79" t="s">
        <v>98</v>
      </c>
      <c r="F37" s="79" t="s">
        <v>141</v>
      </c>
      <c r="G37" s="79">
        <v>1.96</v>
      </c>
      <c r="H37" s="79" t="s">
        <v>135</v>
      </c>
      <c r="I37" s="79"/>
      <c r="J37" s="80">
        <f t="shared" si="0"/>
        <v>190</v>
      </c>
      <c r="K37" s="44">
        <f t="shared" si="4"/>
        <v>372.4</v>
      </c>
      <c r="L37" s="33">
        <f>VLOOKUP(E37,'Raumgruppen - Leistungen'!$A$3:$D$18,4)*$M37</f>
        <v>0</v>
      </c>
      <c r="M37" s="83">
        <v>1</v>
      </c>
      <c r="N37" s="44" t="e">
        <f t="shared" si="5"/>
        <v>#DIV/0!</v>
      </c>
      <c r="O37" s="45" t="e">
        <f t="shared" si="6"/>
        <v>#DIV/0!</v>
      </c>
      <c r="P37" s="46" t="e">
        <f>N37*Stundenverrechnungssatz!$C$42</f>
        <v>#DIV/0!</v>
      </c>
      <c r="Q37" s="39" t="e">
        <f t="shared" si="7"/>
        <v>#DIV/0!</v>
      </c>
      <c r="R37" s="39" t="e">
        <f t="shared" si="8"/>
        <v>#DIV/0!</v>
      </c>
    </row>
    <row r="38" spans="1:18" ht="24.95" customHeight="1" x14ac:dyDescent="0.2">
      <c r="A38" s="79" t="s">
        <v>118</v>
      </c>
      <c r="B38" s="79" t="s">
        <v>163</v>
      </c>
      <c r="C38" s="79" t="s">
        <v>182</v>
      </c>
      <c r="D38" s="79" t="s">
        <v>183</v>
      </c>
      <c r="E38" s="79" t="s">
        <v>85</v>
      </c>
      <c r="F38" s="79" t="s">
        <v>122</v>
      </c>
      <c r="G38" s="79">
        <v>39.46</v>
      </c>
      <c r="H38" s="79" t="s">
        <v>135</v>
      </c>
      <c r="I38" s="79"/>
      <c r="J38" s="80">
        <f t="shared" si="0"/>
        <v>190</v>
      </c>
      <c r="K38" s="44">
        <f t="shared" si="4"/>
        <v>7497.4000000000005</v>
      </c>
      <c r="L38" s="33">
        <f>VLOOKUP(E38,'Raumgruppen - Leistungen'!$A$3:$D$18,4)*$M38</f>
        <v>0</v>
      </c>
      <c r="M38" s="83">
        <v>1</v>
      </c>
      <c r="N38" s="44" t="e">
        <f t="shared" si="5"/>
        <v>#DIV/0!</v>
      </c>
      <c r="O38" s="45" t="e">
        <f t="shared" si="6"/>
        <v>#DIV/0!</v>
      </c>
      <c r="P38" s="46" t="e">
        <f>N38*Stundenverrechnungssatz!$C$42</f>
        <v>#DIV/0!</v>
      </c>
      <c r="Q38" s="39" t="e">
        <f t="shared" si="7"/>
        <v>#DIV/0!</v>
      </c>
      <c r="R38" s="39" t="e">
        <f t="shared" si="8"/>
        <v>#DIV/0!</v>
      </c>
    </row>
    <row r="39" spans="1:18" ht="24.95" customHeight="1" x14ac:dyDescent="0.2">
      <c r="A39" s="79" t="s">
        <v>118</v>
      </c>
      <c r="B39" s="79" t="s">
        <v>163</v>
      </c>
      <c r="C39" s="79" t="s">
        <v>184</v>
      </c>
      <c r="D39" s="79" t="s">
        <v>185</v>
      </c>
      <c r="E39" s="79" t="s">
        <v>106</v>
      </c>
      <c r="F39" s="79" t="s">
        <v>122</v>
      </c>
      <c r="G39" s="79">
        <v>14.94</v>
      </c>
      <c r="H39" s="79" t="s">
        <v>135</v>
      </c>
      <c r="I39" s="79"/>
      <c r="J39" s="80">
        <f t="shared" si="0"/>
        <v>190</v>
      </c>
      <c r="K39" s="44">
        <f t="shared" si="4"/>
        <v>2838.6</v>
      </c>
      <c r="L39" s="33">
        <f>VLOOKUP(E39,'Raumgruppen - Leistungen'!$A$3:$D$18,4)*$M39</f>
        <v>0</v>
      </c>
      <c r="M39" s="83">
        <v>1</v>
      </c>
      <c r="N39" s="44" t="e">
        <f t="shared" si="5"/>
        <v>#DIV/0!</v>
      </c>
      <c r="O39" s="45" t="e">
        <f t="shared" si="6"/>
        <v>#DIV/0!</v>
      </c>
      <c r="P39" s="46" t="e">
        <f>N39*Stundenverrechnungssatz!$C$42</f>
        <v>#DIV/0!</v>
      </c>
      <c r="Q39" s="39" t="e">
        <f t="shared" si="7"/>
        <v>#DIV/0!</v>
      </c>
      <c r="R39" s="39" t="e">
        <f t="shared" si="8"/>
        <v>#DIV/0!</v>
      </c>
    </row>
    <row r="40" spans="1:18" ht="24.95" customHeight="1" x14ac:dyDescent="0.2">
      <c r="A40" s="79" t="s">
        <v>118</v>
      </c>
      <c r="B40" s="79" t="s">
        <v>163</v>
      </c>
      <c r="C40" s="79" t="s">
        <v>186</v>
      </c>
      <c r="D40" s="79" t="s">
        <v>187</v>
      </c>
      <c r="E40" s="79" t="s">
        <v>85</v>
      </c>
      <c r="F40" s="79" t="s">
        <v>122</v>
      </c>
      <c r="G40" s="79">
        <v>39.32</v>
      </c>
      <c r="H40" s="79" t="s">
        <v>135</v>
      </c>
      <c r="I40" s="79"/>
      <c r="J40" s="80">
        <f t="shared" si="0"/>
        <v>190</v>
      </c>
      <c r="K40" s="44">
        <f t="shared" si="4"/>
        <v>7470.8</v>
      </c>
      <c r="L40" s="33">
        <f>VLOOKUP(E40,'Raumgruppen - Leistungen'!$A$3:$D$18,4)*$M40</f>
        <v>0</v>
      </c>
      <c r="M40" s="83">
        <v>1</v>
      </c>
      <c r="N40" s="44" t="e">
        <f t="shared" si="5"/>
        <v>#DIV/0!</v>
      </c>
      <c r="O40" s="45" t="e">
        <f t="shared" si="6"/>
        <v>#DIV/0!</v>
      </c>
      <c r="P40" s="46" t="e">
        <f>N40*Stundenverrechnungssatz!$C$42</f>
        <v>#DIV/0!</v>
      </c>
      <c r="Q40" s="39" t="e">
        <f t="shared" si="7"/>
        <v>#DIV/0!</v>
      </c>
      <c r="R40" s="39" t="e">
        <f t="shared" si="8"/>
        <v>#DIV/0!</v>
      </c>
    </row>
    <row r="41" spans="1:18" ht="24.95" customHeight="1" x14ac:dyDescent="0.2">
      <c r="A41" s="79" t="s">
        <v>118</v>
      </c>
      <c r="B41" s="79" t="s">
        <v>163</v>
      </c>
      <c r="C41" s="79" t="s">
        <v>188</v>
      </c>
      <c r="D41" s="79" t="s">
        <v>189</v>
      </c>
      <c r="E41" s="79" t="s">
        <v>106</v>
      </c>
      <c r="F41" s="79" t="s">
        <v>122</v>
      </c>
      <c r="G41" s="79">
        <v>15.43</v>
      </c>
      <c r="H41" s="79" t="s">
        <v>135</v>
      </c>
      <c r="I41" s="79"/>
      <c r="J41" s="80">
        <f t="shared" si="0"/>
        <v>190</v>
      </c>
      <c r="K41" s="44">
        <f t="shared" si="4"/>
        <v>2931.7</v>
      </c>
      <c r="L41" s="33">
        <f>VLOOKUP(E41,'Raumgruppen - Leistungen'!$A$3:$D$18,4)*$M41</f>
        <v>0</v>
      </c>
      <c r="M41" s="83">
        <v>1</v>
      </c>
      <c r="N41" s="44" t="e">
        <f t="shared" si="5"/>
        <v>#DIV/0!</v>
      </c>
      <c r="O41" s="45" t="e">
        <f t="shared" si="6"/>
        <v>#DIV/0!</v>
      </c>
      <c r="P41" s="46" t="e">
        <f>N41*Stundenverrechnungssatz!$C$42</f>
        <v>#DIV/0!</v>
      </c>
      <c r="Q41" s="39" t="e">
        <f t="shared" si="7"/>
        <v>#DIV/0!</v>
      </c>
      <c r="R41" s="39" t="e">
        <f t="shared" si="8"/>
        <v>#DIV/0!</v>
      </c>
    </row>
    <row r="42" spans="1:18" ht="24.95" customHeight="1" x14ac:dyDescent="0.2">
      <c r="A42" s="79" t="s">
        <v>118</v>
      </c>
      <c r="B42" s="79" t="s">
        <v>163</v>
      </c>
      <c r="C42" s="79" t="s">
        <v>190</v>
      </c>
      <c r="D42" s="79" t="s">
        <v>187</v>
      </c>
      <c r="E42" s="79" t="s">
        <v>85</v>
      </c>
      <c r="F42" s="79" t="s">
        <v>122</v>
      </c>
      <c r="G42" s="79">
        <v>39.14</v>
      </c>
      <c r="H42" s="79" t="s">
        <v>135</v>
      </c>
      <c r="I42" s="79"/>
      <c r="J42" s="80">
        <f t="shared" si="0"/>
        <v>190</v>
      </c>
      <c r="K42" s="44">
        <f t="shared" si="4"/>
        <v>7436.6</v>
      </c>
      <c r="L42" s="33">
        <f>VLOOKUP(E42,'Raumgruppen - Leistungen'!$A$3:$D$18,4)*$M42</f>
        <v>0</v>
      </c>
      <c r="M42" s="83">
        <v>1</v>
      </c>
      <c r="N42" s="44" t="e">
        <f t="shared" si="5"/>
        <v>#DIV/0!</v>
      </c>
      <c r="O42" s="45" t="e">
        <f t="shared" si="6"/>
        <v>#DIV/0!</v>
      </c>
      <c r="P42" s="46" t="e">
        <f>N42*Stundenverrechnungssatz!$C$42</f>
        <v>#DIV/0!</v>
      </c>
      <c r="Q42" s="39" t="e">
        <f t="shared" si="7"/>
        <v>#DIV/0!</v>
      </c>
      <c r="R42" s="39" t="e">
        <f t="shared" si="8"/>
        <v>#DIV/0!</v>
      </c>
    </row>
    <row r="43" spans="1:18" ht="24.95" customHeight="1" x14ac:dyDescent="0.2">
      <c r="A43" s="79" t="s">
        <v>118</v>
      </c>
      <c r="B43" s="79" t="s">
        <v>163</v>
      </c>
      <c r="C43" s="79" t="s">
        <v>191</v>
      </c>
      <c r="D43" s="79" t="s">
        <v>185</v>
      </c>
      <c r="E43" s="79" t="s">
        <v>106</v>
      </c>
      <c r="F43" s="79" t="s">
        <v>122</v>
      </c>
      <c r="G43" s="79">
        <v>14.76</v>
      </c>
      <c r="H43" s="79" t="s">
        <v>135</v>
      </c>
      <c r="I43" s="79"/>
      <c r="J43" s="80">
        <f t="shared" si="0"/>
        <v>190</v>
      </c>
      <c r="K43" s="44">
        <f t="shared" si="4"/>
        <v>2804.4</v>
      </c>
      <c r="L43" s="33">
        <f>VLOOKUP(E43,'Raumgruppen - Leistungen'!$A$3:$D$18,4)*$M43</f>
        <v>0</v>
      </c>
      <c r="M43" s="83">
        <v>1</v>
      </c>
      <c r="N43" s="44" t="e">
        <f t="shared" si="5"/>
        <v>#DIV/0!</v>
      </c>
      <c r="O43" s="45" t="e">
        <f t="shared" si="6"/>
        <v>#DIV/0!</v>
      </c>
      <c r="P43" s="46" t="e">
        <f>N43*Stundenverrechnungssatz!$C$42</f>
        <v>#DIV/0!</v>
      </c>
      <c r="Q43" s="39" t="e">
        <f t="shared" si="7"/>
        <v>#DIV/0!</v>
      </c>
      <c r="R43" s="39" t="e">
        <f t="shared" si="8"/>
        <v>#DIV/0!</v>
      </c>
    </row>
    <row r="44" spans="1:18" ht="24.95" customHeight="1" x14ac:dyDescent="0.2">
      <c r="A44" s="79" t="s">
        <v>118</v>
      </c>
      <c r="B44" s="79" t="s">
        <v>163</v>
      </c>
      <c r="C44" s="79" t="s">
        <v>192</v>
      </c>
      <c r="D44" s="79" t="s">
        <v>187</v>
      </c>
      <c r="E44" s="79" t="s">
        <v>85</v>
      </c>
      <c r="F44" s="79" t="s">
        <v>122</v>
      </c>
      <c r="G44" s="79">
        <v>40.090000000000003</v>
      </c>
      <c r="H44" s="79" t="s">
        <v>135</v>
      </c>
      <c r="I44" s="79"/>
      <c r="J44" s="80">
        <f t="shared" si="0"/>
        <v>190</v>
      </c>
      <c r="K44" s="44">
        <f t="shared" si="4"/>
        <v>7617.1</v>
      </c>
      <c r="L44" s="33">
        <f>VLOOKUP(E44,'Raumgruppen - Leistungen'!$A$3:$D$18,4)*$M44</f>
        <v>0</v>
      </c>
      <c r="M44" s="83">
        <v>1</v>
      </c>
      <c r="N44" s="44" t="e">
        <f t="shared" si="5"/>
        <v>#DIV/0!</v>
      </c>
      <c r="O44" s="45" t="e">
        <f t="shared" si="6"/>
        <v>#DIV/0!</v>
      </c>
      <c r="P44" s="46" t="e">
        <f>N44*Stundenverrechnungssatz!$C$42</f>
        <v>#DIV/0!</v>
      </c>
      <c r="Q44" s="39" t="e">
        <f t="shared" si="7"/>
        <v>#DIV/0!</v>
      </c>
      <c r="R44" s="39" t="e">
        <f t="shared" si="8"/>
        <v>#DIV/0!</v>
      </c>
    </row>
    <row r="45" spans="1:18" ht="24.95" customHeight="1" x14ac:dyDescent="0.2">
      <c r="A45" s="79" t="s">
        <v>118</v>
      </c>
      <c r="B45" s="79" t="s">
        <v>163</v>
      </c>
      <c r="C45" s="79" t="s">
        <v>193</v>
      </c>
      <c r="D45" s="79" t="s">
        <v>185</v>
      </c>
      <c r="E45" s="79" t="s">
        <v>106</v>
      </c>
      <c r="F45" s="79" t="s">
        <v>122</v>
      </c>
      <c r="G45" s="79">
        <v>24.18</v>
      </c>
      <c r="H45" s="79" t="s">
        <v>135</v>
      </c>
      <c r="I45" s="79"/>
      <c r="J45" s="80">
        <f t="shared" si="0"/>
        <v>190</v>
      </c>
      <c r="K45" s="44">
        <f t="shared" si="4"/>
        <v>4594.2</v>
      </c>
      <c r="L45" s="33">
        <f>VLOOKUP(E45,'Raumgruppen - Leistungen'!$A$3:$D$18,4)*$M45</f>
        <v>0</v>
      </c>
      <c r="M45" s="83">
        <v>1</v>
      </c>
      <c r="N45" s="44" t="e">
        <f t="shared" si="5"/>
        <v>#DIV/0!</v>
      </c>
      <c r="O45" s="45" t="e">
        <f t="shared" si="6"/>
        <v>#DIV/0!</v>
      </c>
      <c r="P45" s="46" t="e">
        <f>N45*Stundenverrechnungssatz!$C$42</f>
        <v>#DIV/0!</v>
      </c>
      <c r="Q45" s="39" t="e">
        <f t="shared" si="7"/>
        <v>#DIV/0!</v>
      </c>
      <c r="R45" s="39" t="e">
        <f t="shared" si="8"/>
        <v>#DIV/0!</v>
      </c>
    </row>
    <row r="46" spans="1:18" ht="24.95" customHeight="1" x14ac:dyDescent="0.2">
      <c r="A46" s="79" t="s">
        <v>118</v>
      </c>
      <c r="B46" s="79" t="s">
        <v>163</v>
      </c>
      <c r="C46" s="79" t="s">
        <v>194</v>
      </c>
      <c r="D46" s="79" t="s">
        <v>187</v>
      </c>
      <c r="E46" s="79" t="s">
        <v>85</v>
      </c>
      <c r="F46" s="79" t="s">
        <v>122</v>
      </c>
      <c r="G46" s="79">
        <v>39.630000000000003</v>
      </c>
      <c r="H46" s="79" t="s">
        <v>135</v>
      </c>
      <c r="I46" s="79"/>
      <c r="J46" s="80">
        <f t="shared" si="0"/>
        <v>190</v>
      </c>
      <c r="K46" s="44">
        <f t="shared" si="4"/>
        <v>7529.7000000000007</v>
      </c>
      <c r="L46" s="33">
        <f>VLOOKUP(E46,'Raumgruppen - Leistungen'!$A$3:$D$18,4)*$M46</f>
        <v>0</v>
      </c>
      <c r="M46" s="83">
        <v>1</v>
      </c>
      <c r="N46" s="44" t="e">
        <f t="shared" si="5"/>
        <v>#DIV/0!</v>
      </c>
      <c r="O46" s="45" t="e">
        <f t="shared" si="6"/>
        <v>#DIV/0!</v>
      </c>
      <c r="P46" s="46" t="e">
        <f>N46*Stundenverrechnungssatz!$C$42</f>
        <v>#DIV/0!</v>
      </c>
      <c r="Q46" s="39" t="e">
        <f t="shared" si="7"/>
        <v>#DIV/0!</v>
      </c>
      <c r="R46" s="39" t="e">
        <f t="shared" si="8"/>
        <v>#DIV/0!</v>
      </c>
    </row>
    <row r="47" spans="1:18" ht="24.95" customHeight="1" x14ac:dyDescent="0.2">
      <c r="A47" s="79" t="s">
        <v>118</v>
      </c>
      <c r="B47" s="79" t="s">
        <v>163</v>
      </c>
      <c r="C47" s="79" t="s">
        <v>195</v>
      </c>
      <c r="D47" s="79" t="s">
        <v>196</v>
      </c>
      <c r="E47" s="79" t="s">
        <v>106</v>
      </c>
      <c r="F47" s="79" t="s">
        <v>122</v>
      </c>
      <c r="G47" s="79">
        <v>15.09</v>
      </c>
      <c r="H47" s="79" t="s">
        <v>135</v>
      </c>
      <c r="I47" s="79"/>
      <c r="J47" s="80">
        <f t="shared" ref="J47:J56" si="9">H47*$E$1/5</f>
        <v>190</v>
      </c>
      <c r="K47" s="44">
        <f t="shared" si="4"/>
        <v>2867.1</v>
      </c>
      <c r="L47" s="33">
        <f>VLOOKUP(E47,'Raumgruppen - Leistungen'!$A$3:$D$18,4)*$M47</f>
        <v>0</v>
      </c>
      <c r="M47" s="83">
        <v>1</v>
      </c>
      <c r="N47" s="44" t="e">
        <f t="shared" si="5"/>
        <v>#DIV/0!</v>
      </c>
      <c r="O47" s="45" t="e">
        <f t="shared" si="6"/>
        <v>#DIV/0!</v>
      </c>
      <c r="P47" s="46" t="e">
        <f>N47*Stundenverrechnungssatz!$C$42</f>
        <v>#DIV/0!</v>
      </c>
      <c r="Q47" s="39" t="e">
        <f t="shared" si="7"/>
        <v>#DIV/0!</v>
      </c>
      <c r="R47" s="39" t="e">
        <f t="shared" si="8"/>
        <v>#DIV/0!</v>
      </c>
    </row>
    <row r="48" spans="1:18" ht="24.95" customHeight="1" x14ac:dyDescent="0.2">
      <c r="A48" s="79" t="s">
        <v>118</v>
      </c>
      <c r="B48" s="79" t="s">
        <v>163</v>
      </c>
      <c r="C48" s="79" t="s">
        <v>197</v>
      </c>
      <c r="D48" s="79" t="s">
        <v>187</v>
      </c>
      <c r="E48" s="79" t="s">
        <v>85</v>
      </c>
      <c r="F48" s="79" t="s">
        <v>122</v>
      </c>
      <c r="G48" s="79">
        <v>39.630000000000003</v>
      </c>
      <c r="H48" s="79" t="s">
        <v>135</v>
      </c>
      <c r="I48" s="79"/>
      <c r="J48" s="80">
        <f t="shared" si="9"/>
        <v>190</v>
      </c>
      <c r="K48" s="44">
        <f t="shared" si="4"/>
        <v>7529.7000000000007</v>
      </c>
      <c r="L48" s="33">
        <f>VLOOKUP(E48,'Raumgruppen - Leistungen'!$A$3:$D$18,4)*$M48</f>
        <v>0</v>
      </c>
      <c r="M48" s="83">
        <v>1</v>
      </c>
      <c r="N48" s="44" t="e">
        <f t="shared" si="5"/>
        <v>#DIV/0!</v>
      </c>
      <c r="O48" s="45" t="e">
        <f t="shared" si="6"/>
        <v>#DIV/0!</v>
      </c>
      <c r="P48" s="46" t="e">
        <f>N48*Stundenverrechnungssatz!$C$42</f>
        <v>#DIV/0!</v>
      </c>
      <c r="Q48" s="39" t="e">
        <f t="shared" si="7"/>
        <v>#DIV/0!</v>
      </c>
      <c r="R48" s="39" t="e">
        <f t="shared" si="8"/>
        <v>#DIV/0!</v>
      </c>
    </row>
    <row r="49" spans="1:18" ht="24.95" customHeight="1" x14ac:dyDescent="0.2">
      <c r="A49" s="79" t="s">
        <v>118</v>
      </c>
      <c r="B49" s="79" t="s">
        <v>163</v>
      </c>
      <c r="C49" s="79" t="s">
        <v>198</v>
      </c>
      <c r="D49" s="79" t="s">
        <v>196</v>
      </c>
      <c r="E49" s="79" t="s">
        <v>106</v>
      </c>
      <c r="F49" s="79" t="s">
        <v>122</v>
      </c>
      <c r="G49" s="79">
        <v>14.58</v>
      </c>
      <c r="H49" s="79" t="s">
        <v>135</v>
      </c>
      <c r="I49" s="79"/>
      <c r="J49" s="80">
        <f t="shared" si="9"/>
        <v>190</v>
      </c>
      <c r="K49" s="44">
        <f t="shared" si="4"/>
        <v>2770.2</v>
      </c>
      <c r="L49" s="33">
        <f>VLOOKUP(E49,'Raumgruppen - Leistungen'!$A$3:$D$18,4)*$M49</f>
        <v>0</v>
      </c>
      <c r="M49" s="83">
        <v>1</v>
      </c>
      <c r="N49" s="44" t="e">
        <f t="shared" si="5"/>
        <v>#DIV/0!</v>
      </c>
      <c r="O49" s="45" t="e">
        <f t="shared" si="6"/>
        <v>#DIV/0!</v>
      </c>
      <c r="P49" s="46" t="e">
        <f>N49*Stundenverrechnungssatz!$C$42</f>
        <v>#DIV/0!</v>
      </c>
      <c r="Q49" s="39" t="e">
        <f t="shared" si="7"/>
        <v>#DIV/0!</v>
      </c>
      <c r="R49" s="39" t="e">
        <f t="shared" si="8"/>
        <v>#DIV/0!</v>
      </c>
    </row>
    <row r="50" spans="1:18" ht="24.95" customHeight="1" x14ac:dyDescent="0.2">
      <c r="A50" s="79" t="s">
        <v>118</v>
      </c>
      <c r="B50" s="79" t="s">
        <v>163</v>
      </c>
      <c r="C50" s="79" t="s">
        <v>199</v>
      </c>
      <c r="D50" s="79" t="s">
        <v>187</v>
      </c>
      <c r="E50" s="79" t="s">
        <v>85</v>
      </c>
      <c r="F50" s="79" t="s">
        <v>122</v>
      </c>
      <c r="G50" s="79">
        <v>39.630000000000003</v>
      </c>
      <c r="H50" s="79" t="s">
        <v>135</v>
      </c>
      <c r="I50" s="79"/>
      <c r="J50" s="80">
        <f t="shared" si="9"/>
        <v>190</v>
      </c>
      <c r="K50" s="44">
        <f t="shared" si="4"/>
        <v>7529.7000000000007</v>
      </c>
      <c r="L50" s="33">
        <f>VLOOKUP(E50,'Raumgruppen - Leistungen'!$A$3:$D$18,4)*$M50</f>
        <v>0</v>
      </c>
      <c r="M50" s="83">
        <v>1</v>
      </c>
      <c r="N50" s="44" t="e">
        <f t="shared" si="5"/>
        <v>#DIV/0!</v>
      </c>
      <c r="O50" s="45" t="e">
        <f t="shared" si="6"/>
        <v>#DIV/0!</v>
      </c>
      <c r="P50" s="46" t="e">
        <f>N50*Stundenverrechnungssatz!$C$42</f>
        <v>#DIV/0!</v>
      </c>
      <c r="Q50" s="39" t="e">
        <f t="shared" si="7"/>
        <v>#DIV/0!</v>
      </c>
      <c r="R50" s="39" t="e">
        <f t="shared" si="8"/>
        <v>#DIV/0!</v>
      </c>
    </row>
    <row r="51" spans="1:18" ht="24.95" customHeight="1" x14ac:dyDescent="0.2">
      <c r="A51" s="79" t="s">
        <v>118</v>
      </c>
      <c r="B51" s="79" t="s">
        <v>163</v>
      </c>
      <c r="C51" s="79" t="s">
        <v>200</v>
      </c>
      <c r="D51" s="79" t="s">
        <v>185</v>
      </c>
      <c r="E51" s="79" t="s">
        <v>106</v>
      </c>
      <c r="F51" s="79" t="s">
        <v>122</v>
      </c>
      <c r="G51" s="79">
        <v>14.87</v>
      </c>
      <c r="H51" s="79" t="s">
        <v>135</v>
      </c>
      <c r="I51" s="79"/>
      <c r="J51" s="80">
        <f t="shared" si="9"/>
        <v>190</v>
      </c>
      <c r="K51" s="44">
        <f t="shared" si="4"/>
        <v>2825.2999999999997</v>
      </c>
      <c r="L51" s="33">
        <f>VLOOKUP(E51,'Raumgruppen - Leistungen'!$A$3:$D$18,4)*$M51</f>
        <v>0</v>
      </c>
      <c r="M51" s="83">
        <v>1</v>
      </c>
      <c r="N51" s="44" t="e">
        <f t="shared" si="5"/>
        <v>#DIV/0!</v>
      </c>
      <c r="O51" s="45" t="e">
        <f t="shared" si="6"/>
        <v>#DIV/0!</v>
      </c>
      <c r="P51" s="46" t="e">
        <f>N51*Stundenverrechnungssatz!$C$42</f>
        <v>#DIV/0!</v>
      </c>
      <c r="Q51" s="39" t="e">
        <f t="shared" si="7"/>
        <v>#DIV/0!</v>
      </c>
      <c r="R51" s="39" t="e">
        <f t="shared" si="8"/>
        <v>#DIV/0!</v>
      </c>
    </row>
    <row r="52" spans="1:18" ht="24.95" customHeight="1" x14ac:dyDescent="0.2">
      <c r="A52" s="79" t="s">
        <v>118</v>
      </c>
      <c r="B52" s="79" t="s">
        <v>163</v>
      </c>
      <c r="C52" s="79" t="s">
        <v>201</v>
      </c>
      <c r="D52" s="79" t="s">
        <v>202</v>
      </c>
      <c r="E52" s="79" t="s">
        <v>85</v>
      </c>
      <c r="F52" s="79" t="s">
        <v>122</v>
      </c>
      <c r="G52" s="79">
        <v>39.46</v>
      </c>
      <c r="H52" s="79" t="s">
        <v>135</v>
      </c>
      <c r="I52" s="79"/>
      <c r="J52" s="80">
        <f t="shared" si="9"/>
        <v>190</v>
      </c>
      <c r="K52" s="44">
        <f t="shared" si="4"/>
        <v>7497.4000000000005</v>
      </c>
      <c r="L52" s="33">
        <f>VLOOKUP(E52,'Raumgruppen - Leistungen'!$A$3:$D$18,4)*$M52</f>
        <v>0</v>
      </c>
      <c r="M52" s="83">
        <v>1</v>
      </c>
      <c r="N52" s="44" t="e">
        <f t="shared" si="5"/>
        <v>#DIV/0!</v>
      </c>
      <c r="O52" s="45" t="e">
        <f t="shared" si="6"/>
        <v>#DIV/0!</v>
      </c>
      <c r="P52" s="46" t="e">
        <f>N52*Stundenverrechnungssatz!$C$42</f>
        <v>#DIV/0!</v>
      </c>
      <c r="Q52" s="39" t="e">
        <f t="shared" si="7"/>
        <v>#DIV/0!</v>
      </c>
      <c r="R52" s="39" t="e">
        <f t="shared" si="8"/>
        <v>#DIV/0!</v>
      </c>
    </row>
    <row r="53" spans="1:18" ht="24.95" customHeight="1" x14ac:dyDescent="0.2">
      <c r="A53" s="79" t="s">
        <v>118</v>
      </c>
      <c r="B53" s="79" t="s">
        <v>163</v>
      </c>
      <c r="C53" s="79" t="s">
        <v>203</v>
      </c>
      <c r="D53" s="79" t="s">
        <v>187</v>
      </c>
      <c r="E53" s="79" t="s">
        <v>85</v>
      </c>
      <c r="F53" s="79" t="s">
        <v>122</v>
      </c>
      <c r="G53" s="79">
        <v>39.630000000000003</v>
      </c>
      <c r="H53" s="79" t="s">
        <v>135</v>
      </c>
      <c r="I53" s="79"/>
      <c r="J53" s="80">
        <f t="shared" si="9"/>
        <v>190</v>
      </c>
      <c r="K53" s="44">
        <f t="shared" si="4"/>
        <v>7529.7000000000007</v>
      </c>
      <c r="L53" s="33">
        <f>VLOOKUP(E53,'Raumgruppen - Leistungen'!$A$3:$D$18,4)*$M53</f>
        <v>0</v>
      </c>
      <c r="M53" s="83">
        <v>1</v>
      </c>
      <c r="N53" s="44" t="e">
        <f t="shared" si="5"/>
        <v>#DIV/0!</v>
      </c>
      <c r="O53" s="45" t="e">
        <f t="shared" si="6"/>
        <v>#DIV/0!</v>
      </c>
      <c r="P53" s="46" t="e">
        <f>N53*Stundenverrechnungssatz!$C$42</f>
        <v>#DIV/0!</v>
      </c>
      <c r="Q53" s="39" t="e">
        <f t="shared" si="7"/>
        <v>#DIV/0!</v>
      </c>
      <c r="R53" s="39" t="e">
        <f t="shared" si="8"/>
        <v>#DIV/0!</v>
      </c>
    </row>
    <row r="54" spans="1:18" ht="24.95" customHeight="1" x14ac:dyDescent="0.2">
      <c r="A54" s="79" t="s">
        <v>118</v>
      </c>
      <c r="B54" s="79" t="s">
        <v>163</v>
      </c>
      <c r="C54" s="79" t="s">
        <v>204</v>
      </c>
      <c r="D54" s="79" t="s">
        <v>185</v>
      </c>
      <c r="E54" s="79" t="s">
        <v>106</v>
      </c>
      <c r="F54" s="79" t="s">
        <v>122</v>
      </c>
      <c r="G54" s="79">
        <v>15</v>
      </c>
      <c r="H54" s="79" t="s">
        <v>135</v>
      </c>
      <c r="I54" s="79"/>
      <c r="J54" s="80">
        <f t="shared" si="9"/>
        <v>190</v>
      </c>
      <c r="K54" s="44">
        <f t="shared" si="4"/>
        <v>2850</v>
      </c>
      <c r="L54" s="33">
        <f>VLOOKUP(E54,'Raumgruppen - Leistungen'!$A$3:$D$18,4)*$M54</f>
        <v>0</v>
      </c>
      <c r="M54" s="83">
        <v>1</v>
      </c>
      <c r="N54" s="44" t="e">
        <f t="shared" si="5"/>
        <v>#DIV/0!</v>
      </c>
      <c r="O54" s="45" t="e">
        <f t="shared" si="6"/>
        <v>#DIV/0!</v>
      </c>
      <c r="P54" s="46" t="e">
        <f>N54*Stundenverrechnungssatz!$C$42</f>
        <v>#DIV/0!</v>
      </c>
      <c r="Q54" s="39" t="e">
        <f t="shared" si="7"/>
        <v>#DIV/0!</v>
      </c>
      <c r="R54" s="39" t="e">
        <f t="shared" si="8"/>
        <v>#DIV/0!</v>
      </c>
    </row>
    <row r="55" spans="1:18" ht="24.95" customHeight="1" x14ac:dyDescent="0.2">
      <c r="A55" s="79" t="s">
        <v>118</v>
      </c>
      <c r="B55" s="79" t="s">
        <v>163</v>
      </c>
      <c r="C55" s="79" t="s">
        <v>205</v>
      </c>
      <c r="D55" s="79" t="s">
        <v>206</v>
      </c>
      <c r="E55" s="79" t="s">
        <v>95</v>
      </c>
      <c r="F55" s="79" t="s">
        <v>122</v>
      </c>
      <c r="G55" s="79">
        <v>32.26</v>
      </c>
      <c r="H55" s="79" t="s">
        <v>135</v>
      </c>
      <c r="I55" s="79"/>
      <c r="J55" s="80">
        <f t="shared" si="9"/>
        <v>190</v>
      </c>
      <c r="K55" s="44">
        <f t="shared" si="4"/>
        <v>6129.4</v>
      </c>
      <c r="L55" s="33">
        <f>VLOOKUP(E55,'Raumgruppen - Leistungen'!$A$3:$D$18,4)*$M55</f>
        <v>0</v>
      </c>
      <c r="M55" s="83">
        <v>1</v>
      </c>
      <c r="N55" s="44" t="e">
        <f t="shared" si="5"/>
        <v>#DIV/0!</v>
      </c>
      <c r="O55" s="45" t="e">
        <f t="shared" si="6"/>
        <v>#DIV/0!</v>
      </c>
      <c r="P55" s="46" t="e">
        <f>N55*Stundenverrechnungssatz!$C$42</f>
        <v>#DIV/0!</v>
      </c>
      <c r="Q55" s="39" t="e">
        <f t="shared" si="7"/>
        <v>#DIV/0!</v>
      </c>
      <c r="R55" s="39" t="e">
        <f t="shared" si="8"/>
        <v>#DIV/0!</v>
      </c>
    </row>
    <row r="56" spans="1:18" ht="24.95" customHeight="1" x14ac:dyDescent="0.2">
      <c r="A56" s="79" t="s">
        <v>118</v>
      </c>
      <c r="B56" s="79" t="s">
        <v>163</v>
      </c>
      <c r="C56" s="79" t="s">
        <v>156</v>
      </c>
      <c r="D56" s="79" t="s">
        <v>137</v>
      </c>
      <c r="E56" s="79" t="s">
        <v>95</v>
      </c>
      <c r="F56" s="79" t="s">
        <v>122</v>
      </c>
      <c r="G56" s="79">
        <v>71.489999999999995</v>
      </c>
      <c r="H56" s="79" t="s">
        <v>135</v>
      </c>
      <c r="I56" s="79"/>
      <c r="J56" s="80">
        <f t="shared" si="9"/>
        <v>190</v>
      </c>
      <c r="K56" s="44">
        <f t="shared" si="4"/>
        <v>13583.099999999999</v>
      </c>
      <c r="L56" s="33">
        <f>VLOOKUP(E56,'Raumgruppen - Leistungen'!$A$3:$D$18,4)*$M56</f>
        <v>0</v>
      </c>
      <c r="M56" s="83">
        <v>1</v>
      </c>
      <c r="N56" s="44" t="e">
        <f t="shared" si="5"/>
        <v>#DIV/0!</v>
      </c>
      <c r="O56" s="45" t="e">
        <f t="shared" si="6"/>
        <v>#DIV/0!</v>
      </c>
      <c r="P56" s="46" t="e">
        <f>N56*Stundenverrechnungssatz!$C$42</f>
        <v>#DIV/0!</v>
      </c>
      <c r="Q56" s="39" t="e">
        <f t="shared" si="7"/>
        <v>#DIV/0!</v>
      </c>
      <c r="R56" s="39" t="e">
        <f t="shared" si="8"/>
        <v>#DIV/0!</v>
      </c>
    </row>
    <row r="57" spans="1:18" ht="24.95" customHeight="1" x14ac:dyDescent="0.2">
      <c r="A57" s="79" t="s">
        <v>118</v>
      </c>
      <c r="B57" s="79" t="s">
        <v>163</v>
      </c>
      <c r="C57" s="79" t="s">
        <v>207</v>
      </c>
      <c r="D57" s="79" t="s">
        <v>137</v>
      </c>
      <c r="E57" s="79" t="s">
        <v>95</v>
      </c>
      <c r="F57" s="79" t="s">
        <v>122</v>
      </c>
      <c r="G57" s="79">
        <v>5.93</v>
      </c>
      <c r="H57" s="79" t="s">
        <v>135</v>
      </c>
      <c r="I57" s="79"/>
      <c r="J57" s="80">
        <f t="shared" ref="J57:J120" si="10">H57*$E$1/5</f>
        <v>190</v>
      </c>
      <c r="K57" s="44">
        <f t="shared" si="4"/>
        <v>1126.7</v>
      </c>
      <c r="L57" s="33">
        <f>VLOOKUP(E57,'Raumgruppen - Leistungen'!$A$3:$D$18,4)*$M57</f>
        <v>0</v>
      </c>
      <c r="M57" s="83">
        <v>1</v>
      </c>
      <c r="N57" s="44" t="e">
        <f t="shared" si="5"/>
        <v>#DIV/0!</v>
      </c>
      <c r="O57" s="45" t="e">
        <f t="shared" ref="O57:O71" si="11">N57*H57</f>
        <v>#DIV/0!</v>
      </c>
      <c r="P57" s="46" t="e">
        <f>N57*Stundenverrechnungssatz!$C$42</f>
        <v>#DIV/0!</v>
      </c>
      <c r="Q57" s="39" t="e">
        <f t="shared" ref="Q57:Q71" si="12">J57*P57</f>
        <v>#DIV/0!</v>
      </c>
      <c r="R57" s="39" t="e">
        <f t="shared" ref="R57:R71" si="13">Q57/12</f>
        <v>#DIV/0!</v>
      </c>
    </row>
    <row r="58" spans="1:18" ht="24.95" customHeight="1" x14ac:dyDescent="0.2">
      <c r="A58" s="79" t="s">
        <v>118</v>
      </c>
      <c r="B58" s="79" t="s">
        <v>163</v>
      </c>
      <c r="C58" s="79" t="s">
        <v>208</v>
      </c>
      <c r="D58" s="79" t="s">
        <v>209</v>
      </c>
      <c r="E58" s="79" t="s">
        <v>108</v>
      </c>
      <c r="F58" s="79" t="s">
        <v>122</v>
      </c>
      <c r="G58" s="79">
        <v>409.4</v>
      </c>
      <c r="H58" s="79" t="s">
        <v>135</v>
      </c>
      <c r="I58" s="79"/>
      <c r="J58" s="80">
        <f t="shared" si="10"/>
        <v>190</v>
      </c>
      <c r="K58" s="44">
        <f t="shared" si="4"/>
        <v>77786</v>
      </c>
      <c r="L58" s="33">
        <f>VLOOKUP(E58,'Raumgruppen - Leistungen'!$A$3:$D$18,4)*$M58</f>
        <v>0</v>
      </c>
      <c r="M58" s="83">
        <v>1</v>
      </c>
      <c r="N58" s="44" t="e">
        <f t="shared" si="5"/>
        <v>#DIV/0!</v>
      </c>
      <c r="O58" s="45" t="e">
        <f t="shared" si="11"/>
        <v>#DIV/0!</v>
      </c>
      <c r="P58" s="46" t="e">
        <f>N58*Stundenverrechnungssatz!$C$42</f>
        <v>#DIV/0!</v>
      </c>
      <c r="Q58" s="39" t="e">
        <f t="shared" si="12"/>
        <v>#DIV/0!</v>
      </c>
      <c r="R58" s="39" t="e">
        <f t="shared" si="13"/>
        <v>#DIV/0!</v>
      </c>
    </row>
    <row r="59" spans="1:18" ht="24.95" customHeight="1" x14ac:dyDescent="0.2">
      <c r="A59" s="79" t="s">
        <v>118</v>
      </c>
      <c r="B59" s="79" t="s">
        <v>163</v>
      </c>
      <c r="C59" s="79" t="s">
        <v>210</v>
      </c>
      <c r="D59" s="79" t="s">
        <v>211</v>
      </c>
      <c r="E59" s="79" t="s">
        <v>98</v>
      </c>
      <c r="F59" s="79" t="s">
        <v>122</v>
      </c>
      <c r="G59" s="79">
        <v>20.399999999999999</v>
      </c>
      <c r="H59" s="79" t="s">
        <v>135</v>
      </c>
      <c r="I59" s="79"/>
      <c r="J59" s="80">
        <f t="shared" si="10"/>
        <v>190</v>
      </c>
      <c r="K59" s="44">
        <f t="shared" si="4"/>
        <v>3875.9999999999995</v>
      </c>
      <c r="L59" s="33">
        <f>VLOOKUP(E59,'Raumgruppen - Leistungen'!$A$3:$D$18,4)*$M59</f>
        <v>0</v>
      </c>
      <c r="M59" s="83">
        <v>1</v>
      </c>
      <c r="N59" s="44" t="e">
        <f t="shared" si="5"/>
        <v>#DIV/0!</v>
      </c>
      <c r="O59" s="45" t="e">
        <f t="shared" si="11"/>
        <v>#DIV/0!</v>
      </c>
      <c r="P59" s="46" t="e">
        <f>N59*Stundenverrechnungssatz!$C$42</f>
        <v>#DIV/0!</v>
      </c>
      <c r="Q59" s="39" t="e">
        <f t="shared" si="12"/>
        <v>#DIV/0!</v>
      </c>
      <c r="R59" s="39" t="e">
        <f t="shared" si="13"/>
        <v>#DIV/0!</v>
      </c>
    </row>
    <row r="60" spans="1:18" ht="24.95" customHeight="1" x14ac:dyDescent="0.2">
      <c r="A60" s="79" t="s">
        <v>118</v>
      </c>
      <c r="B60" s="79" t="s">
        <v>163</v>
      </c>
      <c r="C60" s="79" t="s">
        <v>212</v>
      </c>
      <c r="D60" s="79" t="s">
        <v>213</v>
      </c>
      <c r="E60" s="79" t="s">
        <v>100</v>
      </c>
      <c r="F60" s="79" t="s">
        <v>122</v>
      </c>
      <c r="G60" s="79">
        <v>45.27</v>
      </c>
      <c r="H60" s="79" t="s">
        <v>135</v>
      </c>
      <c r="I60" s="79"/>
      <c r="J60" s="80">
        <f t="shared" si="10"/>
        <v>190</v>
      </c>
      <c r="K60" s="44">
        <f t="shared" si="4"/>
        <v>8601.3000000000011</v>
      </c>
      <c r="L60" s="33">
        <f>VLOOKUP(E60,'Raumgruppen - Leistungen'!$A$3:$D$18,4)*$M60</f>
        <v>0</v>
      </c>
      <c r="M60" s="83">
        <v>1</v>
      </c>
      <c r="N60" s="44" t="e">
        <f t="shared" si="5"/>
        <v>#DIV/0!</v>
      </c>
      <c r="O60" s="45" t="e">
        <f t="shared" si="11"/>
        <v>#DIV/0!</v>
      </c>
      <c r="P60" s="46" t="e">
        <f>N60*Stundenverrechnungssatz!$C$42</f>
        <v>#DIV/0!</v>
      </c>
      <c r="Q60" s="39" t="e">
        <f t="shared" si="12"/>
        <v>#DIV/0!</v>
      </c>
      <c r="R60" s="39" t="e">
        <f t="shared" si="13"/>
        <v>#DIV/0!</v>
      </c>
    </row>
    <row r="61" spans="1:18" ht="24.95" customHeight="1" x14ac:dyDescent="0.2">
      <c r="A61" s="79" t="s">
        <v>118</v>
      </c>
      <c r="B61" s="79" t="s">
        <v>163</v>
      </c>
      <c r="C61" s="79" t="s">
        <v>214</v>
      </c>
      <c r="D61" s="79" t="s">
        <v>211</v>
      </c>
      <c r="E61" s="79" t="s">
        <v>98</v>
      </c>
      <c r="F61" s="79" t="s">
        <v>122</v>
      </c>
      <c r="G61" s="79">
        <v>39.08</v>
      </c>
      <c r="H61" s="79" t="s">
        <v>135</v>
      </c>
      <c r="I61" s="79"/>
      <c r="J61" s="80">
        <f t="shared" si="10"/>
        <v>190</v>
      </c>
      <c r="K61" s="44">
        <f t="shared" si="4"/>
        <v>7425.2</v>
      </c>
      <c r="L61" s="33">
        <f>VLOOKUP(E61,'Raumgruppen - Leistungen'!$A$3:$D$18,4)*$M61</f>
        <v>0</v>
      </c>
      <c r="M61" s="83">
        <v>1</v>
      </c>
      <c r="N61" s="44" t="e">
        <f t="shared" si="5"/>
        <v>#DIV/0!</v>
      </c>
      <c r="O61" s="45" t="e">
        <f t="shared" si="11"/>
        <v>#DIV/0!</v>
      </c>
      <c r="P61" s="46" t="e">
        <f>N61*Stundenverrechnungssatz!$C$42</f>
        <v>#DIV/0!</v>
      </c>
      <c r="Q61" s="39" t="e">
        <f t="shared" si="12"/>
        <v>#DIV/0!</v>
      </c>
      <c r="R61" s="39" t="e">
        <f t="shared" si="13"/>
        <v>#DIV/0!</v>
      </c>
    </row>
    <row r="62" spans="1:18" ht="24.95" customHeight="1" x14ac:dyDescent="0.2">
      <c r="A62" s="79" t="s">
        <v>118</v>
      </c>
      <c r="B62" s="79" t="s">
        <v>163</v>
      </c>
      <c r="C62" s="79" t="s">
        <v>215</v>
      </c>
      <c r="D62" s="79" t="s">
        <v>216</v>
      </c>
      <c r="E62" s="79" t="s">
        <v>85</v>
      </c>
      <c r="F62" s="79" t="s">
        <v>122</v>
      </c>
      <c r="G62" s="79">
        <v>54.29</v>
      </c>
      <c r="H62" s="79" t="s">
        <v>135</v>
      </c>
      <c r="I62" s="79"/>
      <c r="J62" s="80">
        <f t="shared" si="10"/>
        <v>190</v>
      </c>
      <c r="K62" s="44">
        <f t="shared" si="4"/>
        <v>10315.1</v>
      </c>
      <c r="L62" s="33">
        <f>VLOOKUP(E62,'Raumgruppen - Leistungen'!$A$3:$D$18,4)*$M62</f>
        <v>0</v>
      </c>
      <c r="M62" s="83">
        <v>1</v>
      </c>
      <c r="N62" s="44" t="e">
        <f t="shared" si="5"/>
        <v>#DIV/0!</v>
      </c>
      <c r="O62" s="45" t="e">
        <f t="shared" si="11"/>
        <v>#DIV/0!</v>
      </c>
      <c r="P62" s="46" t="e">
        <f>N62*Stundenverrechnungssatz!$C$42</f>
        <v>#DIV/0!</v>
      </c>
      <c r="Q62" s="39" t="e">
        <f t="shared" si="12"/>
        <v>#DIV/0!</v>
      </c>
      <c r="R62" s="39" t="e">
        <f t="shared" si="13"/>
        <v>#DIV/0!</v>
      </c>
    </row>
    <row r="63" spans="1:18" ht="24.95" customHeight="1" x14ac:dyDescent="0.2">
      <c r="A63" s="79" t="s">
        <v>118</v>
      </c>
      <c r="B63" s="79" t="s">
        <v>163</v>
      </c>
      <c r="C63" s="79" t="s">
        <v>217</v>
      </c>
      <c r="D63" s="79" t="s">
        <v>218</v>
      </c>
      <c r="E63" s="79" t="s">
        <v>85</v>
      </c>
      <c r="F63" s="79" t="s">
        <v>122</v>
      </c>
      <c r="G63" s="79">
        <v>38.04</v>
      </c>
      <c r="H63" s="79" t="s">
        <v>135</v>
      </c>
      <c r="I63" s="79"/>
      <c r="J63" s="80">
        <f t="shared" si="10"/>
        <v>190</v>
      </c>
      <c r="K63" s="44">
        <f t="shared" si="4"/>
        <v>7227.5999999999995</v>
      </c>
      <c r="L63" s="33">
        <f>VLOOKUP(E63,'Raumgruppen - Leistungen'!$A$3:$D$18,4)*$M63</f>
        <v>0</v>
      </c>
      <c r="M63" s="83">
        <v>1</v>
      </c>
      <c r="N63" s="44" t="e">
        <f t="shared" si="5"/>
        <v>#DIV/0!</v>
      </c>
      <c r="O63" s="45" t="e">
        <f t="shared" si="11"/>
        <v>#DIV/0!</v>
      </c>
      <c r="P63" s="46" t="e">
        <f>N63*Stundenverrechnungssatz!$C$42</f>
        <v>#DIV/0!</v>
      </c>
      <c r="Q63" s="39" t="e">
        <f t="shared" si="12"/>
        <v>#DIV/0!</v>
      </c>
      <c r="R63" s="39" t="e">
        <f t="shared" si="13"/>
        <v>#DIV/0!</v>
      </c>
    </row>
    <row r="64" spans="1:18" ht="24.95" customHeight="1" x14ac:dyDescent="0.2">
      <c r="A64" s="79" t="s">
        <v>118</v>
      </c>
      <c r="B64" s="79" t="s">
        <v>163</v>
      </c>
      <c r="C64" s="79" t="s">
        <v>219</v>
      </c>
      <c r="D64" s="79" t="s">
        <v>220</v>
      </c>
      <c r="E64" s="79" t="s">
        <v>85</v>
      </c>
      <c r="F64" s="79" t="s">
        <v>141</v>
      </c>
      <c r="G64" s="79">
        <v>15.34</v>
      </c>
      <c r="H64" s="79" t="s">
        <v>135</v>
      </c>
      <c r="I64" s="79"/>
      <c r="J64" s="80">
        <f t="shared" si="10"/>
        <v>190</v>
      </c>
      <c r="K64" s="44">
        <f t="shared" si="4"/>
        <v>2914.6</v>
      </c>
      <c r="L64" s="33">
        <f>VLOOKUP(E64,'Raumgruppen - Leistungen'!$A$3:$D$18,4)*$M64</f>
        <v>0</v>
      </c>
      <c r="M64" s="83">
        <v>1</v>
      </c>
      <c r="N64" s="44" t="e">
        <f t="shared" si="5"/>
        <v>#DIV/0!</v>
      </c>
      <c r="O64" s="45" t="e">
        <f t="shared" si="11"/>
        <v>#DIV/0!</v>
      </c>
      <c r="P64" s="46" t="e">
        <f>N64*Stundenverrechnungssatz!$C$42</f>
        <v>#DIV/0!</v>
      </c>
      <c r="Q64" s="39" t="e">
        <f t="shared" si="12"/>
        <v>#DIV/0!</v>
      </c>
      <c r="R64" s="39" t="e">
        <f t="shared" si="13"/>
        <v>#DIV/0!</v>
      </c>
    </row>
    <row r="65" spans="1:18" ht="24.95" customHeight="1" x14ac:dyDescent="0.2">
      <c r="A65" s="79" t="s">
        <v>118</v>
      </c>
      <c r="B65" s="79" t="s">
        <v>163</v>
      </c>
      <c r="C65" s="79" t="s">
        <v>221</v>
      </c>
      <c r="D65" s="79" t="s">
        <v>137</v>
      </c>
      <c r="E65" s="79" t="s">
        <v>95</v>
      </c>
      <c r="F65" s="79" t="s">
        <v>122</v>
      </c>
      <c r="G65" s="79">
        <v>16.27</v>
      </c>
      <c r="H65" s="79" t="s">
        <v>135</v>
      </c>
      <c r="I65" s="79"/>
      <c r="J65" s="80">
        <f t="shared" si="10"/>
        <v>190</v>
      </c>
      <c r="K65" s="44">
        <f t="shared" si="4"/>
        <v>3091.2999999999997</v>
      </c>
      <c r="L65" s="33">
        <f>VLOOKUP(E65,'Raumgruppen - Leistungen'!$A$3:$D$18,4)*$M65</f>
        <v>0</v>
      </c>
      <c r="M65" s="83">
        <v>1</v>
      </c>
      <c r="N65" s="44" t="e">
        <f t="shared" si="5"/>
        <v>#DIV/0!</v>
      </c>
      <c r="O65" s="45" t="e">
        <f t="shared" si="11"/>
        <v>#DIV/0!</v>
      </c>
      <c r="P65" s="46" t="e">
        <f>N65*Stundenverrechnungssatz!$C$42</f>
        <v>#DIV/0!</v>
      </c>
      <c r="Q65" s="39" t="e">
        <f t="shared" si="12"/>
        <v>#DIV/0!</v>
      </c>
      <c r="R65" s="39" t="e">
        <f t="shared" si="13"/>
        <v>#DIV/0!</v>
      </c>
    </row>
    <row r="66" spans="1:18" ht="24.95" customHeight="1" x14ac:dyDescent="0.2">
      <c r="A66" s="79" t="s">
        <v>118</v>
      </c>
      <c r="B66" s="79" t="s">
        <v>163</v>
      </c>
      <c r="C66" s="79" t="s">
        <v>222</v>
      </c>
      <c r="D66" s="79" t="s">
        <v>137</v>
      </c>
      <c r="E66" s="79" t="s">
        <v>95</v>
      </c>
      <c r="F66" s="79" t="s">
        <v>122</v>
      </c>
      <c r="G66" s="79">
        <v>97.34</v>
      </c>
      <c r="H66" s="79" t="s">
        <v>135</v>
      </c>
      <c r="I66" s="79"/>
      <c r="J66" s="80">
        <f t="shared" si="10"/>
        <v>190</v>
      </c>
      <c r="K66" s="44">
        <f t="shared" si="4"/>
        <v>18494.600000000002</v>
      </c>
      <c r="L66" s="33">
        <f>VLOOKUP(E66,'Raumgruppen - Leistungen'!$A$3:$D$18,4)*$M66</f>
        <v>0</v>
      </c>
      <c r="M66" s="83">
        <v>1</v>
      </c>
      <c r="N66" s="44" t="e">
        <f t="shared" si="5"/>
        <v>#DIV/0!</v>
      </c>
      <c r="O66" s="45" t="e">
        <f t="shared" si="11"/>
        <v>#DIV/0!</v>
      </c>
      <c r="P66" s="46" t="e">
        <f>N66*Stundenverrechnungssatz!$C$42</f>
        <v>#DIV/0!</v>
      </c>
      <c r="Q66" s="39" t="e">
        <f t="shared" si="12"/>
        <v>#DIV/0!</v>
      </c>
      <c r="R66" s="39" t="e">
        <f t="shared" si="13"/>
        <v>#DIV/0!</v>
      </c>
    </row>
    <row r="67" spans="1:18" ht="24.95" customHeight="1" x14ac:dyDescent="0.2">
      <c r="A67" s="79" t="s">
        <v>118</v>
      </c>
      <c r="B67" s="79" t="s">
        <v>163</v>
      </c>
      <c r="C67" s="79" t="s">
        <v>223</v>
      </c>
      <c r="D67" s="79" t="s">
        <v>224</v>
      </c>
      <c r="E67" s="79" t="s">
        <v>106</v>
      </c>
      <c r="F67" s="79" t="s">
        <v>122</v>
      </c>
      <c r="G67" s="79">
        <v>38</v>
      </c>
      <c r="H67" s="79" t="s">
        <v>135</v>
      </c>
      <c r="I67" s="79"/>
      <c r="J67" s="80">
        <f t="shared" si="10"/>
        <v>190</v>
      </c>
      <c r="K67" s="44">
        <f t="shared" si="4"/>
        <v>7220</v>
      </c>
      <c r="L67" s="33">
        <f>VLOOKUP(E67,'Raumgruppen - Leistungen'!$A$3:$D$18,4)*$M67</f>
        <v>0</v>
      </c>
      <c r="M67" s="83">
        <v>1</v>
      </c>
      <c r="N67" s="44" t="e">
        <f t="shared" si="5"/>
        <v>#DIV/0!</v>
      </c>
      <c r="O67" s="45" t="e">
        <f t="shared" si="11"/>
        <v>#DIV/0!</v>
      </c>
      <c r="P67" s="46" t="e">
        <f>N67*Stundenverrechnungssatz!$C$42</f>
        <v>#DIV/0!</v>
      </c>
      <c r="Q67" s="39" t="e">
        <f t="shared" si="12"/>
        <v>#DIV/0!</v>
      </c>
      <c r="R67" s="39" t="e">
        <f t="shared" si="13"/>
        <v>#DIV/0!</v>
      </c>
    </row>
    <row r="68" spans="1:18" ht="24.95" customHeight="1" x14ac:dyDescent="0.2">
      <c r="A68" s="79" t="s">
        <v>118</v>
      </c>
      <c r="B68" s="79" t="s">
        <v>163</v>
      </c>
      <c r="C68" s="79" t="s">
        <v>225</v>
      </c>
      <c r="D68" s="79" t="s">
        <v>226</v>
      </c>
      <c r="E68" s="79" t="s">
        <v>106</v>
      </c>
      <c r="F68" s="79" t="s">
        <v>122</v>
      </c>
      <c r="G68" s="79">
        <v>37.71</v>
      </c>
      <c r="H68" s="79" t="s">
        <v>135</v>
      </c>
      <c r="I68" s="79"/>
      <c r="J68" s="80">
        <f t="shared" si="10"/>
        <v>190</v>
      </c>
      <c r="K68" s="44">
        <f t="shared" si="4"/>
        <v>7164.9000000000005</v>
      </c>
      <c r="L68" s="33">
        <f>VLOOKUP(E68,'Raumgruppen - Leistungen'!$A$3:$D$18,4)*$M68</f>
        <v>0</v>
      </c>
      <c r="M68" s="83">
        <v>1</v>
      </c>
      <c r="N68" s="44" t="e">
        <f t="shared" si="5"/>
        <v>#DIV/0!</v>
      </c>
      <c r="O68" s="45" t="e">
        <f t="shared" si="11"/>
        <v>#DIV/0!</v>
      </c>
      <c r="P68" s="46" t="e">
        <f>N68*Stundenverrechnungssatz!$C$42</f>
        <v>#DIV/0!</v>
      </c>
      <c r="Q68" s="39" t="e">
        <f t="shared" si="12"/>
        <v>#DIV/0!</v>
      </c>
      <c r="R68" s="39" t="e">
        <f t="shared" si="13"/>
        <v>#DIV/0!</v>
      </c>
    </row>
    <row r="69" spans="1:18" ht="24.95" customHeight="1" x14ac:dyDescent="0.2">
      <c r="A69" s="79" t="s">
        <v>118</v>
      </c>
      <c r="B69" s="79" t="s">
        <v>163</v>
      </c>
      <c r="C69" s="79" t="s">
        <v>227</v>
      </c>
      <c r="D69" s="79" t="s">
        <v>226</v>
      </c>
      <c r="E69" s="79" t="s">
        <v>106</v>
      </c>
      <c r="F69" s="79" t="s">
        <v>122</v>
      </c>
      <c r="G69" s="79">
        <v>15.19</v>
      </c>
      <c r="H69" s="79" t="s">
        <v>135</v>
      </c>
      <c r="I69" s="79"/>
      <c r="J69" s="80">
        <f t="shared" si="10"/>
        <v>190</v>
      </c>
      <c r="K69" s="44">
        <f t="shared" ref="K69:K132" si="14">G69*J69</f>
        <v>2886.1</v>
      </c>
      <c r="L69" s="33">
        <f>VLOOKUP(E69,'Raumgruppen - Leistungen'!$A$3:$D$18,4)*$M69</f>
        <v>0</v>
      </c>
      <c r="M69" s="83">
        <v>1</v>
      </c>
      <c r="N69" s="44" t="e">
        <f t="shared" ref="N69:N71" si="15">G69/L69</f>
        <v>#DIV/0!</v>
      </c>
      <c r="O69" s="45" t="e">
        <f t="shared" si="11"/>
        <v>#DIV/0!</v>
      </c>
      <c r="P69" s="46" t="e">
        <f>N69*Stundenverrechnungssatz!$C$42</f>
        <v>#DIV/0!</v>
      </c>
      <c r="Q69" s="39" t="e">
        <f t="shared" si="12"/>
        <v>#DIV/0!</v>
      </c>
      <c r="R69" s="39" t="e">
        <f t="shared" si="13"/>
        <v>#DIV/0!</v>
      </c>
    </row>
    <row r="70" spans="1:18" ht="24.95" customHeight="1" x14ac:dyDescent="0.2">
      <c r="A70" s="79" t="s">
        <v>118</v>
      </c>
      <c r="B70" s="79" t="s">
        <v>163</v>
      </c>
      <c r="C70" s="79" t="s">
        <v>228</v>
      </c>
      <c r="D70" s="79" t="s">
        <v>187</v>
      </c>
      <c r="E70" s="79" t="s">
        <v>85</v>
      </c>
      <c r="F70" s="79" t="s">
        <v>122</v>
      </c>
      <c r="G70" s="79">
        <v>39.520000000000003</v>
      </c>
      <c r="H70" s="79" t="s">
        <v>135</v>
      </c>
      <c r="I70" s="79"/>
      <c r="J70" s="80">
        <f t="shared" si="10"/>
        <v>190</v>
      </c>
      <c r="K70" s="44">
        <f t="shared" si="14"/>
        <v>7508.8</v>
      </c>
      <c r="L70" s="33">
        <f>VLOOKUP(E70,'Raumgruppen - Leistungen'!$A$3:$D$18,4)*$M70</f>
        <v>0</v>
      </c>
      <c r="M70" s="83">
        <v>1</v>
      </c>
      <c r="N70" s="44" t="e">
        <f t="shared" si="15"/>
        <v>#DIV/0!</v>
      </c>
      <c r="O70" s="45" t="e">
        <f t="shared" si="11"/>
        <v>#DIV/0!</v>
      </c>
      <c r="P70" s="46" t="e">
        <f>N70*Stundenverrechnungssatz!$C$42</f>
        <v>#DIV/0!</v>
      </c>
      <c r="Q70" s="39" t="e">
        <f t="shared" si="12"/>
        <v>#DIV/0!</v>
      </c>
      <c r="R70" s="39" t="e">
        <f t="shared" si="13"/>
        <v>#DIV/0!</v>
      </c>
    </row>
    <row r="71" spans="1:18" ht="24.95" customHeight="1" x14ac:dyDescent="0.2">
      <c r="A71" s="79" t="s">
        <v>118</v>
      </c>
      <c r="B71" s="79" t="s">
        <v>163</v>
      </c>
      <c r="C71" s="79" t="s">
        <v>229</v>
      </c>
      <c r="D71" s="79" t="s">
        <v>185</v>
      </c>
      <c r="E71" s="79" t="s">
        <v>106</v>
      </c>
      <c r="F71" s="79" t="s">
        <v>122</v>
      </c>
      <c r="G71" s="79">
        <v>15.19</v>
      </c>
      <c r="H71" s="79" t="s">
        <v>135</v>
      </c>
      <c r="I71" s="79"/>
      <c r="J71" s="80">
        <f t="shared" si="10"/>
        <v>190</v>
      </c>
      <c r="K71" s="44">
        <f t="shared" si="14"/>
        <v>2886.1</v>
      </c>
      <c r="L71" s="33">
        <f>VLOOKUP(E71,'Raumgruppen - Leistungen'!$A$3:$D$18,4)*$M71</f>
        <v>0</v>
      </c>
      <c r="M71" s="83">
        <v>1</v>
      </c>
      <c r="N71" s="44" t="e">
        <f t="shared" si="15"/>
        <v>#DIV/0!</v>
      </c>
      <c r="O71" s="45" t="e">
        <f t="shared" si="11"/>
        <v>#DIV/0!</v>
      </c>
      <c r="P71" s="46" t="e">
        <f>N71*Stundenverrechnungssatz!$C$42</f>
        <v>#DIV/0!</v>
      </c>
      <c r="Q71" s="39" t="e">
        <f t="shared" si="12"/>
        <v>#DIV/0!</v>
      </c>
      <c r="R71" s="39" t="e">
        <f t="shared" si="13"/>
        <v>#DIV/0!</v>
      </c>
    </row>
    <row r="72" spans="1:18" ht="24.95" customHeight="1" x14ac:dyDescent="0.2">
      <c r="A72" s="79" t="s">
        <v>118</v>
      </c>
      <c r="B72" s="79" t="s">
        <v>163</v>
      </c>
      <c r="C72" s="79" t="s">
        <v>230</v>
      </c>
      <c r="D72" s="79" t="s">
        <v>231</v>
      </c>
      <c r="E72" s="79" t="s">
        <v>106</v>
      </c>
      <c r="F72" s="79" t="s">
        <v>122</v>
      </c>
      <c r="G72" s="79">
        <v>23.14</v>
      </c>
      <c r="H72" s="79" t="s">
        <v>135</v>
      </c>
      <c r="J72" s="80">
        <f t="shared" si="10"/>
        <v>190</v>
      </c>
      <c r="K72" s="44">
        <f t="shared" si="14"/>
        <v>4396.6000000000004</v>
      </c>
      <c r="L72" s="33">
        <f>VLOOKUP(E72,'Raumgruppen - Leistungen'!$A$3:$D$18,4)*$M72</f>
        <v>0</v>
      </c>
      <c r="M72" s="83">
        <v>1</v>
      </c>
      <c r="N72" s="44" t="e">
        <f t="shared" ref="N72:N132" si="16">G72/L72</f>
        <v>#DIV/0!</v>
      </c>
      <c r="O72" s="45" t="e">
        <f t="shared" ref="O72:O132" si="17">N72*H72</f>
        <v>#DIV/0!</v>
      </c>
      <c r="P72" s="46" t="e">
        <f>N72*Stundenverrechnungssatz!$C$42</f>
        <v>#DIV/0!</v>
      </c>
      <c r="Q72" s="39" t="e">
        <f t="shared" ref="Q72:Q132" si="18">J72*P72</f>
        <v>#DIV/0!</v>
      </c>
      <c r="R72" s="39" t="e">
        <f t="shared" ref="R72:R132" si="19">Q72/12</f>
        <v>#DIV/0!</v>
      </c>
    </row>
    <row r="73" spans="1:18" ht="24.95" customHeight="1" x14ac:dyDescent="0.2">
      <c r="A73" s="79" t="s">
        <v>118</v>
      </c>
      <c r="B73" s="79" t="s">
        <v>163</v>
      </c>
      <c r="C73" s="79" t="s">
        <v>232</v>
      </c>
      <c r="D73" s="79" t="s">
        <v>187</v>
      </c>
      <c r="E73" s="79" t="s">
        <v>85</v>
      </c>
      <c r="F73" s="79" t="s">
        <v>122</v>
      </c>
      <c r="G73" s="79">
        <v>39.520000000000003</v>
      </c>
      <c r="H73" s="79" t="s">
        <v>135</v>
      </c>
      <c r="I73" s="47"/>
      <c r="J73" s="80">
        <f t="shared" si="10"/>
        <v>190</v>
      </c>
      <c r="K73" s="44">
        <f t="shared" si="14"/>
        <v>7508.8</v>
      </c>
      <c r="L73" s="33">
        <f>VLOOKUP(E73,'Raumgruppen - Leistungen'!$A$3:$D$18,4)*$M73</f>
        <v>0</v>
      </c>
      <c r="M73" s="83">
        <v>1</v>
      </c>
      <c r="N73" s="44" t="e">
        <f t="shared" si="16"/>
        <v>#DIV/0!</v>
      </c>
      <c r="O73" s="45" t="e">
        <f t="shared" si="17"/>
        <v>#DIV/0!</v>
      </c>
      <c r="P73" s="46" t="e">
        <f>N73*Stundenverrechnungssatz!$C$42</f>
        <v>#DIV/0!</v>
      </c>
      <c r="Q73" s="39" t="e">
        <f t="shared" si="18"/>
        <v>#DIV/0!</v>
      </c>
      <c r="R73" s="39" t="e">
        <f t="shared" si="19"/>
        <v>#DIV/0!</v>
      </c>
    </row>
    <row r="74" spans="1:18" ht="24.95" customHeight="1" x14ac:dyDescent="0.2">
      <c r="A74" s="79" t="s">
        <v>118</v>
      </c>
      <c r="B74" s="79" t="s">
        <v>163</v>
      </c>
      <c r="C74" s="79" t="s">
        <v>233</v>
      </c>
      <c r="D74" s="79" t="s">
        <v>185</v>
      </c>
      <c r="E74" s="79" t="s">
        <v>106</v>
      </c>
      <c r="F74" s="79" t="s">
        <v>122</v>
      </c>
      <c r="G74" s="79">
        <v>15.19</v>
      </c>
      <c r="H74" s="79" t="s">
        <v>135</v>
      </c>
      <c r="J74" s="80">
        <f t="shared" si="10"/>
        <v>190</v>
      </c>
      <c r="K74" s="44">
        <f t="shared" si="14"/>
        <v>2886.1</v>
      </c>
      <c r="L74" s="33">
        <f>VLOOKUP(E74,'Raumgruppen - Leistungen'!$A$3:$D$18,4)*$M74</f>
        <v>0</v>
      </c>
      <c r="M74" s="83">
        <v>1</v>
      </c>
      <c r="N74" s="44" t="e">
        <f t="shared" si="16"/>
        <v>#DIV/0!</v>
      </c>
      <c r="O74" s="45" t="e">
        <f t="shared" si="17"/>
        <v>#DIV/0!</v>
      </c>
      <c r="P74" s="46" t="e">
        <f>N74*Stundenverrechnungssatz!$C$42</f>
        <v>#DIV/0!</v>
      </c>
      <c r="Q74" s="39" t="e">
        <f t="shared" si="18"/>
        <v>#DIV/0!</v>
      </c>
      <c r="R74" s="39" t="e">
        <f t="shared" si="19"/>
        <v>#DIV/0!</v>
      </c>
    </row>
    <row r="75" spans="1:18" ht="24.95" customHeight="1" x14ac:dyDescent="0.2">
      <c r="A75" s="79" t="s">
        <v>118</v>
      </c>
      <c r="B75" s="79" t="s">
        <v>163</v>
      </c>
      <c r="C75" s="79" t="s">
        <v>234</v>
      </c>
      <c r="D75" s="79" t="s">
        <v>187</v>
      </c>
      <c r="E75" s="79" t="s">
        <v>85</v>
      </c>
      <c r="F75" s="79" t="s">
        <v>122</v>
      </c>
      <c r="G75" s="79">
        <v>40.090000000000003</v>
      </c>
      <c r="H75" s="79" t="s">
        <v>135</v>
      </c>
      <c r="J75" s="80">
        <f t="shared" si="10"/>
        <v>190</v>
      </c>
      <c r="K75" s="44">
        <f t="shared" si="14"/>
        <v>7617.1</v>
      </c>
      <c r="L75" s="33">
        <f>VLOOKUP(E75,'Raumgruppen - Leistungen'!$A$3:$D$18,4)*$M75</f>
        <v>0</v>
      </c>
      <c r="M75" s="83">
        <v>1</v>
      </c>
      <c r="N75" s="44" t="e">
        <f t="shared" si="16"/>
        <v>#DIV/0!</v>
      </c>
      <c r="O75" s="45" t="e">
        <f t="shared" si="17"/>
        <v>#DIV/0!</v>
      </c>
      <c r="P75" s="46" t="e">
        <f>N75*Stundenverrechnungssatz!$C$42</f>
        <v>#DIV/0!</v>
      </c>
      <c r="Q75" s="39" t="e">
        <f t="shared" si="18"/>
        <v>#DIV/0!</v>
      </c>
      <c r="R75" s="39" t="e">
        <f t="shared" si="19"/>
        <v>#DIV/0!</v>
      </c>
    </row>
    <row r="76" spans="1:18" ht="24.95" customHeight="1" x14ac:dyDescent="0.2">
      <c r="A76" s="79" t="s">
        <v>118</v>
      </c>
      <c r="B76" s="79" t="s">
        <v>163</v>
      </c>
      <c r="C76" s="79" t="s">
        <v>235</v>
      </c>
      <c r="D76" s="79" t="s">
        <v>185</v>
      </c>
      <c r="E76" s="79" t="s">
        <v>106</v>
      </c>
      <c r="F76" s="79" t="s">
        <v>122</v>
      </c>
      <c r="G76" s="79">
        <v>19.350000000000001</v>
      </c>
      <c r="H76" s="79" t="s">
        <v>135</v>
      </c>
      <c r="J76" s="80">
        <f t="shared" si="10"/>
        <v>190</v>
      </c>
      <c r="K76" s="44">
        <f t="shared" si="14"/>
        <v>3676.5000000000005</v>
      </c>
      <c r="L76" s="33">
        <f>VLOOKUP(E76,'Raumgruppen - Leistungen'!$A$3:$D$18,4)*$M76</f>
        <v>0</v>
      </c>
      <c r="M76" s="83">
        <v>1</v>
      </c>
      <c r="N76" s="44" t="e">
        <f t="shared" si="16"/>
        <v>#DIV/0!</v>
      </c>
      <c r="O76" s="45" t="e">
        <f t="shared" si="17"/>
        <v>#DIV/0!</v>
      </c>
      <c r="P76" s="46" t="e">
        <f>N76*Stundenverrechnungssatz!$C$42</f>
        <v>#DIV/0!</v>
      </c>
      <c r="Q76" s="39" t="e">
        <f t="shared" si="18"/>
        <v>#DIV/0!</v>
      </c>
      <c r="R76" s="39" t="e">
        <f t="shared" si="19"/>
        <v>#DIV/0!</v>
      </c>
    </row>
    <row r="77" spans="1:18" ht="24.95" customHeight="1" x14ac:dyDescent="0.2">
      <c r="A77" s="79" t="s">
        <v>118</v>
      </c>
      <c r="B77" s="79" t="s">
        <v>163</v>
      </c>
      <c r="C77" s="79" t="s">
        <v>236</v>
      </c>
      <c r="D77" s="79" t="s">
        <v>187</v>
      </c>
      <c r="E77" s="79" t="s">
        <v>85</v>
      </c>
      <c r="F77" s="79" t="s">
        <v>122</v>
      </c>
      <c r="G77" s="79">
        <v>40.090000000000003</v>
      </c>
      <c r="H77" s="79" t="s">
        <v>135</v>
      </c>
      <c r="J77" s="80">
        <f t="shared" si="10"/>
        <v>190</v>
      </c>
      <c r="K77" s="44">
        <f t="shared" si="14"/>
        <v>7617.1</v>
      </c>
      <c r="L77" s="33">
        <f>VLOOKUP(E77,'Raumgruppen - Leistungen'!$A$3:$D$18,4)*$M77</f>
        <v>0</v>
      </c>
      <c r="M77" s="83">
        <v>1</v>
      </c>
      <c r="N77" s="44" t="e">
        <f t="shared" si="16"/>
        <v>#DIV/0!</v>
      </c>
      <c r="O77" s="45" t="e">
        <f t="shared" si="17"/>
        <v>#DIV/0!</v>
      </c>
      <c r="P77" s="46" t="e">
        <f>N77*Stundenverrechnungssatz!$C$42</f>
        <v>#DIV/0!</v>
      </c>
      <c r="Q77" s="39" t="e">
        <f t="shared" si="18"/>
        <v>#DIV/0!</v>
      </c>
      <c r="R77" s="39" t="e">
        <f t="shared" si="19"/>
        <v>#DIV/0!</v>
      </c>
    </row>
    <row r="78" spans="1:18" ht="24.95" customHeight="1" x14ac:dyDescent="0.2">
      <c r="A78" s="79" t="s">
        <v>118</v>
      </c>
      <c r="B78" s="79" t="s">
        <v>163</v>
      </c>
      <c r="C78" s="79" t="s">
        <v>237</v>
      </c>
      <c r="D78" s="79" t="s">
        <v>185</v>
      </c>
      <c r="E78" s="79" t="s">
        <v>106</v>
      </c>
      <c r="F78" s="79" t="s">
        <v>122</v>
      </c>
      <c r="G78" s="79">
        <v>19.350000000000001</v>
      </c>
      <c r="H78" s="79" t="s">
        <v>135</v>
      </c>
      <c r="J78" s="80">
        <f t="shared" si="10"/>
        <v>190</v>
      </c>
      <c r="K78" s="44">
        <f t="shared" si="14"/>
        <v>3676.5000000000005</v>
      </c>
      <c r="L78" s="33">
        <f>VLOOKUP(E78,'Raumgruppen - Leistungen'!$A$3:$D$18,4)*$M78</f>
        <v>0</v>
      </c>
      <c r="M78" s="83">
        <v>1</v>
      </c>
      <c r="N78" s="44" t="e">
        <f t="shared" si="16"/>
        <v>#DIV/0!</v>
      </c>
      <c r="O78" s="45" t="e">
        <f t="shared" si="17"/>
        <v>#DIV/0!</v>
      </c>
      <c r="P78" s="46" t="e">
        <f>N78*Stundenverrechnungssatz!$C$42</f>
        <v>#DIV/0!</v>
      </c>
      <c r="Q78" s="39" t="e">
        <f t="shared" si="18"/>
        <v>#DIV/0!</v>
      </c>
      <c r="R78" s="39" t="e">
        <f t="shared" si="19"/>
        <v>#DIV/0!</v>
      </c>
    </row>
    <row r="79" spans="1:18" ht="24.95" customHeight="1" x14ac:dyDescent="0.2">
      <c r="A79" s="79" t="s">
        <v>118</v>
      </c>
      <c r="B79" s="79" t="s">
        <v>163</v>
      </c>
      <c r="C79" s="79" t="s">
        <v>238</v>
      </c>
      <c r="D79" s="79" t="s">
        <v>187</v>
      </c>
      <c r="E79" s="79" t="s">
        <v>85</v>
      </c>
      <c r="F79" s="79" t="s">
        <v>122</v>
      </c>
      <c r="G79" s="79">
        <v>40.090000000000003</v>
      </c>
      <c r="H79" s="79" t="s">
        <v>135</v>
      </c>
      <c r="J79" s="80">
        <f t="shared" si="10"/>
        <v>190</v>
      </c>
      <c r="K79" s="44">
        <f t="shared" si="14"/>
        <v>7617.1</v>
      </c>
      <c r="L79" s="33">
        <f>VLOOKUP(E79,'Raumgruppen - Leistungen'!$A$3:$D$18,4)*$M79</f>
        <v>0</v>
      </c>
      <c r="M79" s="83">
        <v>1</v>
      </c>
      <c r="N79" s="44" t="e">
        <f t="shared" si="16"/>
        <v>#DIV/0!</v>
      </c>
      <c r="O79" s="45" t="e">
        <f t="shared" si="17"/>
        <v>#DIV/0!</v>
      </c>
      <c r="P79" s="46" t="e">
        <f>N79*Stundenverrechnungssatz!$C$42</f>
        <v>#DIV/0!</v>
      </c>
      <c r="Q79" s="39" t="e">
        <f t="shared" si="18"/>
        <v>#DIV/0!</v>
      </c>
      <c r="R79" s="39" t="e">
        <f t="shared" si="19"/>
        <v>#DIV/0!</v>
      </c>
    </row>
    <row r="80" spans="1:18" ht="24.95" customHeight="1" x14ac:dyDescent="0.2">
      <c r="A80" s="79" t="s">
        <v>118</v>
      </c>
      <c r="B80" s="79" t="s">
        <v>163</v>
      </c>
      <c r="C80" s="79" t="s">
        <v>239</v>
      </c>
      <c r="D80" s="79" t="s">
        <v>185</v>
      </c>
      <c r="E80" s="79" t="s">
        <v>106</v>
      </c>
      <c r="F80" s="79" t="s">
        <v>122</v>
      </c>
      <c r="G80" s="79">
        <v>19.25</v>
      </c>
      <c r="H80" s="79" t="s">
        <v>135</v>
      </c>
      <c r="J80" s="80">
        <f t="shared" si="10"/>
        <v>190</v>
      </c>
      <c r="K80" s="44">
        <f t="shared" si="14"/>
        <v>3657.5</v>
      </c>
      <c r="L80" s="33">
        <f>VLOOKUP(E80,'Raumgruppen - Leistungen'!$A$3:$D$18,4)*$M80</f>
        <v>0</v>
      </c>
      <c r="M80" s="83">
        <v>1</v>
      </c>
      <c r="N80" s="44" t="e">
        <f t="shared" si="16"/>
        <v>#DIV/0!</v>
      </c>
      <c r="O80" s="45" t="e">
        <f t="shared" si="17"/>
        <v>#DIV/0!</v>
      </c>
      <c r="P80" s="46" t="e">
        <f>N80*Stundenverrechnungssatz!$C$42</f>
        <v>#DIV/0!</v>
      </c>
      <c r="Q80" s="39" t="e">
        <f t="shared" si="18"/>
        <v>#DIV/0!</v>
      </c>
      <c r="R80" s="39" t="e">
        <f t="shared" si="19"/>
        <v>#DIV/0!</v>
      </c>
    </row>
    <row r="81" spans="1:18" ht="24.95" customHeight="1" x14ac:dyDescent="0.2">
      <c r="A81" s="79" t="s">
        <v>118</v>
      </c>
      <c r="B81" s="79" t="s">
        <v>163</v>
      </c>
      <c r="C81" s="79" t="s">
        <v>240</v>
      </c>
      <c r="D81" s="79" t="s">
        <v>137</v>
      </c>
      <c r="E81" s="79" t="s">
        <v>95</v>
      </c>
      <c r="F81" s="79" t="s">
        <v>122</v>
      </c>
      <c r="G81" s="79">
        <v>59.75</v>
      </c>
      <c r="H81" s="79" t="s">
        <v>135</v>
      </c>
      <c r="J81" s="80">
        <f t="shared" si="10"/>
        <v>190</v>
      </c>
      <c r="K81" s="44">
        <f t="shared" si="14"/>
        <v>11352.5</v>
      </c>
      <c r="L81" s="33">
        <f>VLOOKUP(E81,'Raumgruppen - Leistungen'!$A$3:$D$18,4)*$M81</f>
        <v>0</v>
      </c>
      <c r="M81" s="83">
        <v>1</v>
      </c>
      <c r="N81" s="44" t="e">
        <f t="shared" si="16"/>
        <v>#DIV/0!</v>
      </c>
      <c r="O81" s="45" t="e">
        <f t="shared" si="17"/>
        <v>#DIV/0!</v>
      </c>
      <c r="P81" s="46" t="e">
        <f>N81*Stundenverrechnungssatz!$C$42</f>
        <v>#DIV/0!</v>
      </c>
      <c r="Q81" s="39" t="e">
        <f t="shared" si="18"/>
        <v>#DIV/0!</v>
      </c>
      <c r="R81" s="39" t="e">
        <f t="shared" si="19"/>
        <v>#DIV/0!</v>
      </c>
    </row>
    <row r="82" spans="1:18" ht="24.95" customHeight="1" x14ac:dyDescent="0.2">
      <c r="A82" s="79" t="s">
        <v>118</v>
      </c>
      <c r="B82" s="79" t="s">
        <v>163</v>
      </c>
      <c r="C82" s="79" t="s">
        <v>241</v>
      </c>
      <c r="D82" s="79" t="s">
        <v>137</v>
      </c>
      <c r="E82" s="79" t="s">
        <v>95</v>
      </c>
      <c r="F82" s="79" t="s">
        <v>122</v>
      </c>
      <c r="G82" s="79">
        <v>10.39</v>
      </c>
      <c r="H82" s="79" t="s">
        <v>135</v>
      </c>
      <c r="J82" s="80">
        <f t="shared" si="10"/>
        <v>190</v>
      </c>
      <c r="K82" s="44">
        <f t="shared" si="14"/>
        <v>1974.1000000000001</v>
      </c>
      <c r="L82" s="33">
        <f>VLOOKUP(E82,'Raumgruppen - Leistungen'!$A$3:$D$18,4)*$M82</f>
        <v>0</v>
      </c>
      <c r="M82" s="83">
        <v>1</v>
      </c>
      <c r="N82" s="44" t="e">
        <f t="shared" si="16"/>
        <v>#DIV/0!</v>
      </c>
      <c r="O82" s="45" t="e">
        <f t="shared" si="17"/>
        <v>#DIV/0!</v>
      </c>
      <c r="P82" s="46" t="e">
        <f>N82*Stundenverrechnungssatz!$C$42</f>
        <v>#DIV/0!</v>
      </c>
      <c r="Q82" s="39" t="e">
        <f t="shared" si="18"/>
        <v>#DIV/0!</v>
      </c>
      <c r="R82" s="39" t="e">
        <f t="shared" si="19"/>
        <v>#DIV/0!</v>
      </c>
    </row>
    <row r="83" spans="1:18" ht="24.95" customHeight="1" x14ac:dyDescent="0.2">
      <c r="A83" s="79" t="s">
        <v>118</v>
      </c>
      <c r="B83" s="79" t="s">
        <v>163</v>
      </c>
      <c r="C83" s="79" t="s">
        <v>242</v>
      </c>
      <c r="D83" s="79" t="s">
        <v>243</v>
      </c>
      <c r="E83" s="79" t="s">
        <v>98</v>
      </c>
      <c r="F83" s="79" t="s">
        <v>141</v>
      </c>
      <c r="G83" s="79">
        <v>23.25</v>
      </c>
      <c r="H83" s="79" t="s">
        <v>135</v>
      </c>
      <c r="J83" s="80">
        <f t="shared" si="10"/>
        <v>190</v>
      </c>
      <c r="K83" s="44">
        <f t="shared" si="14"/>
        <v>4417.5</v>
      </c>
      <c r="L83" s="33">
        <f>VLOOKUP(E83,'Raumgruppen - Leistungen'!$A$3:$D$18,4)*$M83</f>
        <v>0</v>
      </c>
      <c r="M83" s="83">
        <v>1</v>
      </c>
      <c r="N83" s="44" t="e">
        <f t="shared" si="16"/>
        <v>#DIV/0!</v>
      </c>
      <c r="O83" s="45" t="e">
        <f t="shared" si="17"/>
        <v>#DIV/0!</v>
      </c>
      <c r="P83" s="46" t="e">
        <f>N83*Stundenverrechnungssatz!$C$42</f>
        <v>#DIV/0!</v>
      </c>
      <c r="Q83" s="39" t="e">
        <f t="shared" si="18"/>
        <v>#DIV/0!</v>
      </c>
      <c r="R83" s="39" t="e">
        <f t="shared" si="19"/>
        <v>#DIV/0!</v>
      </c>
    </row>
    <row r="84" spans="1:18" ht="24.95" customHeight="1" x14ac:dyDescent="0.2">
      <c r="A84" s="79" t="s">
        <v>118</v>
      </c>
      <c r="B84" s="79" t="s">
        <v>163</v>
      </c>
      <c r="C84" s="79" t="s">
        <v>244</v>
      </c>
      <c r="D84" s="79" t="s">
        <v>245</v>
      </c>
      <c r="E84" s="79" t="s">
        <v>98</v>
      </c>
      <c r="F84" s="79" t="s">
        <v>141</v>
      </c>
      <c r="G84" s="79">
        <v>23.25</v>
      </c>
      <c r="H84" s="79" t="s">
        <v>135</v>
      </c>
      <c r="J84" s="80">
        <f t="shared" si="10"/>
        <v>190</v>
      </c>
      <c r="K84" s="44">
        <f t="shared" si="14"/>
        <v>4417.5</v>
      </c>
      <c r="L84" s="33">
        <f>VLOOKUP(E84,'Raumgruppen - Leistungen'!$A$3:$D$18,4)*$M84</f>
        <v>0</v>
      </c>
      <c r="M84" s="83">
        <v>1</v>
      </c>
      <c r="N84" s="44" t="e">
        <f t="shared" si="16"/>
        <v>#DIV/0!</v>
      </c>
      <c r="O84" s="45" t="e">
        <f t="shared" si="17"/>
        <v>#DIV/0!</v>
      </c>
      <c r="P84" s="46" t="e">
        <f>N84*Stundenverrechnungssatz!$C$42</f>
        <v>#DIV/0!</v>
      </c>
      <c r="Q84" s="39" t="e">
        <f t="shared" si="18"/>
        <v>#DIV/0!</v>
      </c>
      <c r="R84" s="39" t="e">
        <f t="shared" si="19"/>
        <v>#DIV/0!</v>
      </c>
    </row>
    <row r="85" spans="1:18" ht="24.95" customHeight="1" x14ac:dyDescent="0.2">
      <c r="A85" s="79" t="s">
        <v>118</v>
      </c>
      <c r="B85" s="79" t="s">
        <v>163</v>
      </c>
      <c r="C85" s="79" t="s">
        <v>246</v>
      </c>
      <c r="D85" s="79" t="s">
        <v>137</v>
      </c>
      <c r="E85" s="79" t="s">
        <v>95</v>
      </c>
      <c r="F85" s="79" t="s">
        <v>122</v>
      </c>
      <c r="G85" s="79">
        <v>36.53</v>
      </c>
      <c r="H85" s="79" t="s">
        <v>135</v>
      </c>
      <c r="J85" s="80">
        <f t="shared" si="10"/>
        <v>190</v>
      </c>
      <c r="K85" s="44">
        <f t="shared" si="14"/>
        <v>6940.7</v>
      </c>
      <c r="L85" s="33">
        <f>VLOOKUP(E85,'Raumgruppen - Leistungen'!$A$3:$D$18,4)*$M85</f>
        <v>0</v>
      </c>
      <c r="M85" s="83">
        <v>1</v>
      </c>
      <c r="N85" s="44" t="e">
        <f t="shared" si="16"/>
        <v>#DIV/0!</v>
      </c>
      <c r="O85" s="45" t="e">
        <f t="shared" si="17"/>
        <v>#DIV/0!</v>
      </c>
      <c r="P85" s="46" t="e">
        <f>N85*Stundenverrechnungssatz!$C$42</f>
        <v>#DIV/0!</v>
      </c>
      <c r="Q85" s="39" t="e">
        <f t="shared" si="18"/>
        <v>#DIV/0!</v>
      </c>
      <c r="R85" s="39" t="e">
        <f t="shared" si="19"/>
        <v>#DIV/0!</v>
      </c>
    </row>
    <row r="86" spans="1:18" ht="24.95" customHeight="1" x14ac:dyDescent="0.2">
      <c r="A86" s="79" t="s">
        <v>118</v>
      </c>
      <c r="B86" s="79" t="s">
        <v>163</v>
      </c>
      <c r="C86" s="79" t="s">
        <v>247</v>
      </c>
      <c r="D86" s="79" t="s">
        <v>137</v>
      </c>
      <c r="E86" s="79" t="s">
        <v>95</v>
      </c>
      <c r="F86" s="79" t="s">
        <v>122</v>
      </c>
      <c r="G86" s="79">
        <v>63.4</v>
      </c>
      <c r="H86" s="79" t="s">
        <v>135</v>
      </c>
      <c r="J86" s="80">
        <f t="shared" si="10"/>
        <v>190</v>
      </c>
      <c r="K86" s="44">
        <f t="shared" si="14"/>
        <v>12046</v>
      </c>
      <c r="L86" s="33">
        <f>VLOOKUP(E86,'Raumgruppen - Leistungen'!$A$3:$D$18,4)*$M86</f>
        <v>0</v>
      </c>
      <c r="M86" s="83">
        <v>1</v>
      </c>
      <c r="N86" s="44" t="e">
        <f t="shared" si="16"/>
        <v>#DIV/0!</v>
      </c>
      <c r="O86" s="45" t="e">
        <f t="shared" si="17"/>
        <v>#DIV/0!</v>
      </c>
      <c r="P86" s="46" t="e">
        <f>N86*Stundenverrechnungssatz!$C$42</f>
        <v>#DIV/0!</v>
      </c>
      <c r="Q86" s="39" t="e">
        <f t="shared" si="18"/>
        <v>#DIV/0!</v>
      </c>
      <c r="R86" s="39" t="e">
        <f t="shared" si="19"/>
        <v>#DIV/0!</v>
      </c>
    </row>
    <row r="87" spans="1:18" ht="24.95" customHeight="1" x14ac:dyDescent="0.2">
      <c r="A87" s="79" t="s">
        <v>118</v>
      </c>
      <c r="B87" s="79" t="s">
        <v>163</v>
      </c>
      <c r="C87" s="79" t="s">
        <v>105</v>
      </c>
      <c r="D87" s="79" t="s">
        <v>176</v>
      </c>
      <c r="E87" s="79" t="s">
        <v>98</v>
      </c>
      <c r="F87" s="79" t="s">
        <v>141</v>
      </c>
      <c r="G87" s="79">
        <v>3.45</v>
      </c>
      <c r="H87" s="79" t="s">
        <v>135</v>
      </c>
      <c r="J87" s="80">
        <f t="shared" si="10"/>
        <v>190</v>
      </c>
      <c r="K87" s="44">
        <f t="shared" si="14"/>
        <v>655.5</v>
      </c>
      <c r="L87" s="33">
        <f>VLOOKUP(E87,'Raumgruppen - Leistungen'!$A$3:$D$18,4)*$M87</f>
        <v>0</v>
      </c>
      <c r="M87" s="83">
        <v>1</v>
      </c>
      <c r="N87" s="44" t="e">
        <f t="shared" si="16"/>
        <v>#DIV/0!</v>
      </c>
      <c r="O87" s="45" t="e">
        <f t="shared" si="17"/>
        <v>#DIV/0!</v>
      </c>
      <c r="P87" s="46" t="e">
        <f>N87*Stundenverrechnungssatz!$C$42</f>
        <v>#DIV/0!</v>
      </c>
      <c r="Q87" s="39" t="e">
        <f t="shared" si="18"/>
        <v>#DIV/0!</v>
      </c>
      <c r="R87" s="39" t="e">
        <f t="shared" si="19"/>
        <v>#DIV/0!</v>
      </c>
    </row>
    <row r="88" spans="1:18" ht="24.95" customHeight="1" x14ac:dyDescent="0.2">
      <c r="A88" s="79" t="s">
        <v>118</v>
      </c>
      <c r="B88" s="79" t="s">
        <v>163</v>
      </c>
      <c r="C88" s="79" t="s">
        <v>248</v>
      </c>
      <c r="D88" s="79" t="s">
        <v>243</v>
      </c>
      <c r="E88" s="79" t="s">
        <v>98</v>
      </c>
      <c r="F88" s="79" t="s">
        <v>141</v>
      </c>
      <c r="G88" s="79">
        <v>7.88</v>
      </c>
      <c r="H88" s="79" t="s">
        <v>135</v>
      </c>
      <c r="J88" s="80">
        <f t="shared" si="10"/>
        <v>190</v>
      </c>
      <c r="K88" s="44">
        <f t="shared" si="14"/>
        <v>1497.2</v>
      </c>
      <c r="L88" s="33">
        <f>VLOOKUP(E88,'Raumgruppen - Leistungen'!$A$3:$D$18,4)*$M88</f>
        <v>0</v>
      </c>
      <c r="M88" s="83">
        <v>1</v>
      </c>
      <c r="N88" s="44" t="e">
        <f t="shared" si="16"/>
        <v>#DIV/0!</v>
      </c>
      <c r="O88" s="45" t="e">
        <f t="shared" si="17"/>
        <v>#DIV/0!</v>
      </c>
      <c r="P88" s="46" t="e">
        <f>N88*Stundenverrechnungssatz!$C$42</f>
        <v>#DIV/0!</v>
      </c>
      <c r="Q88" s="39" t="e">
        <f t="shared" si="18"/>
        <v>#DIV/0!</v>
      </c>
      <c r="R88" s="39" t="e">
        <f t="shared" si="19"/>
        <v>#DIV/0!</v>
      </c>
    </row>
    <row r="89" spans="1:18" ht="24.95" customHeight="1" x14ac:dyDescent="0.2">
      <c r="A89" s="79" t="s">
        <v>118</v>
      </c>
      <c r="B89" s="79" t="s">
        <v>163</v>
      </c>
      <c r="C89" s="79" t="s">
        <v>249</v>
      </c>
      <c r="D89" s="79" t="s">
        <v>245</v>
      </c>
      <c r="E89" s="79" t="s">
        <v>98</v>
      </c>
      <c r="F89" s="79" t="s">
        <v>141</v>
      </c>
      <c r="G89" s="79">
        <v>7.8</v>
      </c>
      <c r="H89" s="79" t="s">
        <v>135</v>
      </c>
      <c r="J89" s="80">
        <f t="shared" si="10"/>
        <v>190</v>
      </c>
      <c r="K89" s="44">
        <f t="shared" si="14"/>
        <v>1482</v>
      </c>
      <c r="L89" s="33">
        <f>VLOOKUP(E89,'Raumgruppen - Leistungen'!$A$3:$D$18,4)*$M89</f>
        <v>0</v>
      </c>
      <c r="M89" s="83">
        <v>1</v>
      </c>
      <c r="N89" s="44" t="e">
        <f t="shared" si="16"/>
        <v>#DIV/0!</v>
      </c>
      <c r="O89" s="45" t="e">
        <f t="shared" si="17"/>
        <v>#DIV/0!</v>
      </c>
      <c r="P89" s="46" t="e">
        <f>N89*Stundenverrechnungssatz!$C$42</f>
        <v>#DIV/0!</v>
      </c>
      <c r="Q89" s="39" t="e">
        <f t="shared" si="18"/>
        <v>#DIV/0!</v>
      </c>
      <c r="R89" s="39" t="e">
        <f t="shared" si="19"/>
        <v>#DIV/0!</v>
      </c>
    </row>
    <row r="90" spans="1:18" ht="24.95" customHeight="1" x14ac:dyDescent="0.2">
      <c r="A90" s="79" t="s">
        <v>118</v>
      </c>
      <c r="B90" s="79" t="s">
        <v>163</v>
      </c>
      <c r="C90" s="79" t="s">
        <v>250</v>
      </c>
      <c r="D90" s="79" t="s">
        <v>251</v>
      </c>
      <c r="E90" s="79" t="s">
        <v>98</v>
      </c>
      <c r="F90" s="79" t="s">
        <v>141</v>
      </c>
      <c r="G90" s="79">
        <v>34.75</v>
      </c>
      <c r="H90" s="79" t="s">
        <v>135</v>
      </c>
      <c r="J90" s="80">
        <f t="shared" si="10"/>
        <v>190</v>
      </c>
      <c r="K90" s="44">
        <f t="shared" si="14"/>
        <v>6602.5</v>
      </c>
      <c r="L90" s="33">
        <f>VLOOKUP(E90,'Raumgruppen - Leistungen'!$A$3:$D$18,4)*$M90</f>
        <v>0</v>
      </c>
      <c r="M90" s="83">
        <v>1</v>
      </c>
      <c r="N90" s="44" t="e">
        <f t="shared" si="16"/>
        <v>#DIV/0!</v>
      </c>
      <c r="O90" s="45" t="e">
        <f t="shared" si="17"/>
        <v>#DIV/0!</v>
      </c>
      <c r="P90" s="46" t="e">
        <f>N90*Stundenverrechnungssatz!$C$42</f>
        <v>#DIV/0!</v>
      </c>
      <c r="Q90" s="39" t="e">
        <f t="shared" si="18"/>
        <v>#DIV/0!</v>
      </c>
      <c r="R90" s="39" t="e">
        <f t="shared" si="19"/>
        <v>#DIV/0!</v>
      </c>
    </row>
    <row r="91" spans="1:18" ht="24.95" customHeight="1" x14ac:dyDescent="0.2">
      <c r="A91" s="79" t="s">
        <v>118</v>
      </c>
      <c r="B91" s="79" t="s">
        <v>163</v>
      </c>
      <c r="C91" s="79" t="s">
        <v>252</v>
      </c>
      <c r="D91" s="79" t="s">
        <v>253</v>
      </c>
      <c r="E91" s="79" t="s">
        <v>98</v>
      </c>
      <c r="F91" s="79" t="s">
        <v>141</v>
      </c>
      <c r="G91" s="79">
        <v>15.97</v>
      </c>
      <c r="H91" s="79" t="s">
        <v>135</v>
      </c>
      <c r="J91" s="80">
        <f t="shared" si="10"/>
        <v>190</v>
      </c>
      <c r="K91" s="44">
        <f t="shared" si="14"/>
        <v>3034.3</v>
      </c>
      <c r="L91" s="33">
        <f>VLOOKUP(E91,'Raumgruppen - Leistungen'!$A$3:$D$18,4)*$M91</f>
        <v>0</v>
      </c>
      <c r="M91" s="83">
        <v>1</v>
      </c>
      <c r="N91" s="44" t="e">
        <f t="shared" si="16"/>
        <v>#DIV/0!</v>
      </c>
      <c r="O91" s="45" t="e">
        <f t="shared" si="17"/>
        <v>#DIV/0!</v>
      </c>
      <c r="P91" s="46" t="e">
        <f>N91*Stundenverrechnungssatz!$C$42</f>
        <v>#DIV/0!</v>
      </c>
      <c r="Q91" s="39" t="e">
        <f t="shared" si="18"/>
        <v>#DIV/0!</v>
      </c>
      <c r="R91" s="39" t="e">
        <f t="shared" si="19"/>
        <v>#DIV/0!</v>
      </c>
    </row>
    <row r="92" spans="1:18" ht="24.95" customHeight="1" x14ac:dyDescent="0.2">
      <c r="A92" s="79" t="s">
        <v>118</v>
      </c>
      <c r="B92" s="79" t="s">
        <v>163</v>
      </c>
      <c r="C92" s="79" t="s">
        <v>254</v>
      </c>
      <c r="D92" s="79" t="s">
        <v>243</v>
      </c>
      <c r="E92" s="79" t="s">
        <v>98</v>
      </c>
      <c r="F92" s="79" t="s">
        <v>141</v>
      </c>
      <c r="G92" s="79">
        <v>7.07</v>
      </c>
      <c r="H92" s="79" t="s">
        <v>135</v>
      </c>
      <c r="J92" s="80">
        <f t="shared" si="10"/>
        <v>190</v>
      </c>
      <c r="K92" s="44">
        <f t="shared" si="14"/>
        <v>1343.3</v>
      </c>
      <c r="L92" s="33">
        <f>VLOOKUP(E92,'Raumgruppen - Leistungen'!$A$3:$D$18,4)*$M92</f>
        <v>0</v>
      </c>
      <c r="M92" s="83">
        <v>1</v>
      </c>
      <c r="N92" s="44" t="e">
        <f t="shared" si="16"/>
        <v>#DIV/0!</v>
      </c>
      <c r="O92" s="45" t="e">
        <f t="shared" si="17"/>
        <v>#DIV/0!</v>
      </c>
      <c r="P92" s="46" t="e">
        <f>N92*Stundenverrechnungssatz!$C$42</f>
        <v>#DIV/0!</v>
      </c>
      <c r="Q92" s="39" t="e">
        <f t="shared" si="18"/>
        <v>#DIV/0!</v>
      </c>
      <c r="R92" s="39" t="e">
        <f t="shared" si="19"/>
        <v>#DIV/0!</v>
      </c>
    </row>
    <row r="93" spans="1:18" ht="24.95" customHeight="1" x14ac:dyDescent="0.2">
      <c r="A93" s="79" t="s">
        <v>118</v>
      </c>
      <c r="B93" s="79" t="s">
        <v>163</v>
      </c>
      <c r="C93" s="79" t="s">
        <v>255</v>
      </c>
      <c r="D93" s="79" t="s">
        <v>245</v>
      </c>
      <c r="E93" s="79" t="s">
        <v>98</v>
      </c>
      <c r="F93" s="79" t="s">
        <v>141</v>
      </c>
      <c r="G93" s="79">
        <v>9.36</v>
      </c>
      <c r="H93" s="79" t="s">
        <v>135</v>
      </c>
      <c r="J93" s="80">
        <f t="shared" si="10"/>
        <v>190</v>
      </c>
      <c r="K93" s="44">
        <f t="shared" si="14"/>
        <v>1778.3999999999999</v>
      </c>
      <c r="L93" s="33">
        <f>VLOOKUP(E93,'Raumgruppen - Leistungen'!$A$3:$D$18,4)*$M93</f>
        <v>0</v>
      </c>
      <c r="M93" s="83">
        <v>1</v>
      </c>
      <c r="N93" s="44" t="e">
        <f t="shared" si="16"/>
        <v>#DIV/0!</v>
      </c>
      <c r="O93" s="45" t="e">
        <f t="shared" si="17"/>
        <v>#DIV/0!</v>
      </c>
      <c r="P93" s="46" t="e">
        <f>N93*Stundenverrechnungssatz!$C$42</f>
        <v>#DIV/0!</v>
      </c>
      <c r="Q93" s="39" t="e">
        <f t="shared" si="18"/>
        <v>#DIV/0!</v>
      </c>
      <c r="R93" s="39" t="e">
        <f t="shared" si="19"/>
        <v>#DIV/0!</v>
      </c>
    </row>
    <row r="94" spans="1:18" ht="24.95" customHeight="1" x14ac:dyDescent="0.2">
      <c r="A94" s="79" t="s">
        <v>118</v>
      </c>
      <c r="B94" s="79" t="s">
        <v>163</v>
      </c>
      <c r="C94" s="79" t="s">
        <v>256</v>
      </c>
      <c r="D94" s="79" t="s">
        <v>257</v>
      </c>
      <c r="E94" s="79" t="s">
        <v>98</v>
      </c>
      <c r="F94" s="79" t="s">
        <v>141</v>
      </c>
      <c r="G94" s="79">
        <v>15.58</v>
      </c>
      <c r="H94" s="79" t="s">
        <v>135</v>
      </c>
      <c r="J94" s="80">
        <f t="shared" si="10"/>
        <v>190</v>
      </c>
      <c r="K94" s="44">
        <f t="shared" si="14"/>
        <v>2960.2</v>
      </c>
      <c r="L94" s="33">
        <f>VLOOKUP(E94,'Raumgruppen - Leistungen'!$A$3:$D$18,4)*$M94</f>
        <v>0</v>
      </c>
      <c r="M94" s="83">
        <v>1</v>
      </c>
      <c r="N94" s="44" t="e">
        <f t="shared" si="16"/>
        <v>#DIV/0!</v>
      </c>
      <c r="O94" s="45" t="e">
        <f t="shared" si="17"/>
        <v>#DIV/0!</v>
      </c>
      <c r="P94" s="46" t="e">
        <f>N94*Stundenverrechnungssatz!$C$42</f>
        <v>#DIV/0!</v>
      </c>
      <c r="Q94" s="39" t="e">
        <f t="shared" si="18"/>
        <v>#DIV/0!</v>
      </c>
      <c r="R94" s="39" t="e">
        <f t="shared" si="19"/>
        <v>#DIV/0!</v>
      </c>
    </row>
    <row r="95" spans="1:18" ht="24.95" customHeight="1" x14ac:dyDescent="0.2">
      <c r="A95" s="79" t="s">
        <v>118</v>
      </c>
      <c r="B95" s="79" t="s">
        <v>163</v>
      </c>
      <c r="C95" s="79" t="s">
        <v>258</v>
      </c>
      <c r="D95" s="79" t="s">
        <v>259</v>
      </c>
      <c r="E95" s="79" t="s">
        <v>89</v>
      </c>
      <c r="F95" s="79" t="s">
        <v>122</v>
      </c>
      <c r="G95" s="79">
        <v>9.1999999999999993</v>
      </c>
      <c r="H95" s="79" t="s">
        <v>145</v>
      </c>
      <c r="J95" s="80">
        <f t="shared" si="10"/>
        <v>38</v>
      </c>
      <c r="K95" s="44">
        <f t="shared" si="14"/>
        <v>349.59999999999997</v>
      </c>
      <c r="L95" s="33">
        <f>VLOOKUP(E95,'Raumgruppen - Leistungen'!$A$3:$D$18,4)*$M95</f>
        <v>0</v>
      </c>
      <c r="M95" s="83">
        <v>1</v>
      </c>
      <c r="N95" s="44" t="e">
        <f t="shared" si="16"/>
        <v>#DIV/0!</v>
      </c>
      <c r="O95" s="45" t="e">
        <f t="shared" si="17"/>
        <v>#DIV/0!</v>
      </c>
      <c r="P95" s="46" t="e">
        <f>N95*Stundenverrechnungssatz!$C$42</f>
        <v>#DIV/0!</v>
      </c>
      <c r="Q95" s="39" t="e">
        <f t="shared" si="18"/>
        <v>#DIV/0!</v>
      </c>
      <c r="R95" s="39" t="e">
        <f t="shared" si="19"/>
        <v>#DIV/0!</v>
      </c>
    </row>
    <row r="96" spans="1:18" ht="24.95" customHeight="1" x14ac:dyDescent="0.2">
      <c r="A96" s="79" t="s">
        <v>118</v>
      </c>
      <c r="B96" s="79" t="s">
        <v>163</v>
      </c>
      <c r="C96" s="79" t="s">
        <v>260</v>
      </c>
      <c r="D96" s="79" t="s">
        <v>257</v>
      </c>
      <c r="E96" s="79" t="s">
        <v>98</v>
      </c>
      <c r="F96" s="79" t="s">
        <v>141</v>
      </c>
      <c r="G96" s="79">
        <v>17.600000000000001</v>
      </c>
      <c r="H96" s="79" t="s">
        <v>135</v>
      </c>
      <c r="J96" s="80">
        <f t="shared" si="10"/>
        <v>190</v>
      </c>
      <c r="K96" s="44">
        <f t="shared" si="14"/>
        <v>3344.0000000000005</v>
      </c>
      <c r="L96" s="33">
        <f>VLOOKUP(E96,'Raumgruppen - Leistungen'!$A$3:$D$18,4)*$M96</f>
        <v>0</v>
      </c>
      <c r="M96" s="83">
        <v>1</v>
      </c>
      <c r="N96" s="44" t="e">
        <f t="shared" si="16"/>
        <v>#DIV/0!</v>
      </c>
      <c r="O96" s="45" t="e">
        <f t="shared" si="17"/>
        <v>#DIV/0!</v>
      </c>
      <c r="P96" s="46" t="e">
        <f>N96*Stundenverrechnungssatz!$C$42</f>
        <v>#DIV/0!</v>
      </c>
      <c r="Q96" s="39" t="e">
        <f t="shared" si="18"/>
        <v>#DIV/0!</v>
      </c>
      <c r="R96" s="39" t="e">
        <f t="shared" si="19"/>
        <v>#DIV/0!</v>
      </c>
    </row>
    <row r="97" spans="1:18" ht="24.95" customHeight="1" x14ac:dyDescent="0.2">
      <c r="A97" s="79" t="s">
        <v>118</v>
      </c>
      <c r="B97" s="79" t="s">
        <v>163</v>
      </c>
      <c r="C97" s="79" t="s">
        <v>261</v>
      </c>
      <c r="D97" s="79" t="s">
        <v>253</v>
      </c>
      <c r="E97" s="79" t="s">
        <v>98</v>
      </c>
      <c r="F97" s="79" t="s">
        <v>141</v>
      </c>
      <c r="G97" s="79">
        <v>17.78</v>
      </c>
      <c r="H97" s="79" t="s">
        <v>135</v>
      </c>
      <c r="J97" s="80">
        <f t="shared" si="10"/>
        <v>190</v>
      </c>
      <c r="K97" s="44">
        <f t="shared" si="14"/>
        <v>3378.2000000000003</v>
      </c>
      <c r="L97" s="33">
        <f>VLOOKUP(E97,'Raumgruppen - Leistungen'!$A$3:$D$18,4)*$M97</f>
        <v>0</v>
      </c>
      <c r="M97" s="83">
        <v>1</v>
      </c>
      <c r="N97" s="44" t="e">
        <f t="shared" si="16"/>
        <v>#DIV/0!</v>
      </c>
      <c r="O97" s="45" t="e">
        <f t="shared" si="17"/>
        <v>#DIV/0!</v>
      </c>
      <c r="P97" s="46" t="e">
        <f>N97*Stundenverrechnungssatz!$C$42</f>
        <v>#DIV/0!</v>
      </c>
      <c r="Q97" s="39" t="e">
        <f t="shared" si="18"/>
        <v>#DIV/0!</v>
      </c>
      <c r="R97" s="39" t="e">
        <f t="shared" si="19"/>
        <v>#DIV/0!</v>
      </c>
    </row>
    <row r="98" spans="1:18" ht="24.95" customHeight="1" x14ac:dyDescent="0.2">
      <c r="A98" s="79" t="s">
        <v>118</v>
      </c>
      <c r="B98" s="79" t="s">
        <v>163</v>
      </c>
      <c r="C98" s="79" t="s">
        <v>262</v>
      </c>
      <c r="D98" s="79" t="s">
        <v>263</v>
      </c>
      <c r="E98" s="79" t="s">
        <v>98</v>
      </c>
      <c r="F98" s="79" t="s">
        <v>141</v>
      </c>
      <c r="G98" s="79">
        <v>3.85</v>
      </c>
      <c r="H98" s="79" t="s">
        <v>135</v>
      </c>
      <c r="J98" s="80">
        <f t="shared" si="10"/>
        <v>190</v>
      </c>
      <c r="K98" s="44">
        <f t="shared" si="14"/>
        <v>731.5</v>
      </c>
      <c r="L98" s="33">
        <f>VLOOKUP(E98,'Raumgruppen - Leistungen'!$A$3:$D$18,4)*$M98</f>
        <v>0</v>
      </c>
      <c r="M98" s="83">
        <v>1</v>
      </c>
      <c r="N98" s="44" t="e">
        <f t="shared" si="16"/>
        <v>#DIV/0!</v>
      </c>
      <c r="O98" s="45" t="e">
        <f t="shared" si="17"/>
        <v>#DIV/0!</v>
      </c>
      <c r="P98" s="46" t="e">
        <f>N98*Stundenverrechnungssatz!$C$42</f>
        <v>#DIV/0!</v>
      </c>
      <c r="Q98" s="39" t="e">
        <f t="shared" si="18"/>
        <v>#DIV/0!</v>
      </c>
      <c r="R98" s="39" t="e">
        <f t="shared" si="19"/>
        <v>#DIV/0!</v>
      </c>
    </row>
    <row r="99" spans="1:18" ht="24.95" customHeight="1" x14ac:dyDescent="0.2">
      <c r="A99" s="79" t="s">
        <v>118</v>
      </c>
      <c r="B99" s="79" t="s">
        <v>163</v>
      </c>
      <c r="C99" s="79" t="s">
        <v>264</v>
      </c>
      <c r="D99" s="79" t="s">
        <v>265</v>
      </c>
      <c r="E99" s="79" t="s">
        <v>98</v>
      </c>
      <c r="F99" s="79" t="s">
        <v>141</v>
      </c>
      <c r="G99" s="79">
        <v>19.39</v>
      </c>
      <c r="H99" s="79" t="s">
        <v>135</v>
      </c>
      <c r="J99" s="80">
        <f t="shared" si="10"/>
        <v>190</v>
      </c>
      <c r="K99" s="44">
        <f t="shared" si="14"/>
        <v>3684.1</v>
      </c>
      <c r="L99" s="33">
        <f>VLOOKUP(E99,'Raumgruppen - Leistungen'!$A$3:$D$18,4)*$M99</f>
        <v>0</v>
      </c>
      <c r="M99" s="83">
        <v>1</v>
      </c>
      <c r="N99" s="44" t="e">
        <f t="shared" si="16"/>
        <v>#DIV/0!</v>
      </c>
      <c r="O99" s="45" t="e">
        <f t="shared" si="17"/>
        <v>#DIV/0!</v>
      </c>
      <c r="P99" s="46" t="e">
        <f>N99*Stundenverrechnungssatz!$C$42</f>
        <v>#DIV/0!</v>
      </c>
      <c r="Q99" s="39" t="e">
        <f t="shared" si="18"/>
        <v>#DIV/0!</v>
      </c>
      <c r="R99" s="39" t="e">
        <f t="shared" si="19"/>
        <v>#DIV/0!</v>
      </c>
    </row>
    <row r="100" spans="1:18" ht="24.95" customHeight="1" x14ac:dyDescent="0.2">
      <c r="A100" s="79" t="s">
        <v>118</v>
      </c>
      <c r="B100" s="79" t="s">
        <v>266</v>
      </c>
      <c r="C100" s="79" t="s">
        <v>267</v>
      </c>
      <c r="D100" s="79" t="s">
        <v>268</v>
      </c>
      <c r="E100" s="79" t="s">
        <v>106</v>
      </c>
      <c r="F100" s="79" t="s">
        <v>122</v>
      </c>
      <c r="G100" s="79">
        <v>40.380000000000003</v>
      </c>
      <c r="H100" s="79" t="s">
        <v>135</v>
      </c>
      <c r="J100" s="80">
        <f t="shared" si="10"/>
        <v>190</v>
      </c>
      <c r="K100" s="44">
        <f t="shared" si="14"/>
        <v>7672.2000000000007</v>
      </c>
      <c r="L100" s="33">
        <f>VLOOKUP(E100,'Raumgruppen - Leistungen'!$A$3:$D$18,4)*$M100</f>
        <v>0</v>
      </c>
      <c r="M100" s="83">
        <v>1</v>
      </c>
      <c r="N100" s="44" t="e">
        <f t="shared" si="16"/>
        <v>#DIV/0!</v>
      </c>
      <c r="O100" s="45" t="e">
        <f t="shared" si="17"/>
        <v>#DIV/0!</v>
      </c>
      <c r="P100" s="46" t="e">
        <f>N100*Stundenverrechnungssatz!$C$42</f>
        <v>#DIV/0!</v>
      </c>
      <c r="Q100" s="39" t="e">
        <f t="shared" si="18"/>
        <v>#DIV/0!</v>
      </c>
      <c r="R100" s="39" t="e">
        <f t="shared" si="19"/>
        <v>#DIV/0!</v>
      </c>
    </row>
    <row r="101" spans="1:18" ht="24.95" customHeight="1" x14ac:dyDescent="0.2">
      <c r="A101" s="79" t="s">
        <v>118</v>
      </c>
      <c r="B101" s="79" t="s">
        <v>266</v>
      </c>
      <c r="C101" s="79" t="s">
        <v>269</v>
      </c>
      <c r="D101" s="79" t="s">
        <v>270</v>
      </c>
      <c r="E101" s="79" t="s">
        <v>106</v>
      </c>
      <c r="F101" s="79" t="s">
        <v>122</v>
      </c>
      <c r="G101" s="79">
        <v>20.34</v>
      </c>
      <c r="H101" s="79" t="s">
        <v>135</v>
      </c>
      <c r="J101" s="80">
        <f t="shared" si="10"/>
        <v>190</v>
      </c>
      <c r="K101" s="44">
        <f t="shared" si="14"/>
        <v>3864.6</v>
      </c>
      <c r="L101" s="33">
        <f>VLOOKUP(E101,'Raumgruppen - Leistungen'!$A$3:$D$18,4)*$M101</f>
        <v>0</v>
      </c>
      <c r="M101" s="83">
        <v>1</v>
      </c>
      <c r="N101" s="44" t="e">
        <f t="shared" si="16"/>
        <v>#DIV/0!</v>
      </c>
      <c r="O101" s="45" t="e">
        <f t="shared" si="17"/>
        <v>#DIV/0!</v>
      </c>
      <c r="P101" s="46" t="e">
        <f>N101*Stundenverrechnungssatz!$C$42</f>
        <v>#DIV/0!</v>
      </c>
      <c r="Q101" s="39" t="e">
        <f t="shared" si="18"/>
        <v>#DIV/0!</v>
      </c>
      <c r="R101" s="39" t="e">
        <f t="shared" si="19"/>
        <v>#DIV/0!</v>
      </c>
    </row>
    <row r="102" spans="1:18" ht="24.95" customHeight="1" x14ac:dyDescent="0.2">
      <c r="A102" s="79" t="s">
        <v>118</v>
      </c>
      <c r="B102" s="79" t="s">
        <v>266</v>
      </c>
      <c r="C102" s="79" t="s">
        <v>271</v>
      </c>
      <c r="D102" s="79" t="s">
        <v>272</v>
      </c>
      <c r="E102" s="79" t="s">
        <v>85</v>
      </c>
      <c r="F102" s="79" t="s">
        <v>122</v>
      </c>
      <c r="G102" s="79">
        <v>40.380000000000003</v>
      </c>
      <c r="H102" s="79" t="s">
        <v>135</v>
      </c>
      <c r="J102" s="80">
        <f t="shared" si="10"/>
        <v>190</v>
      </c>
      <c r="K102" s="44">
        <f t="shared" si="14"/>
        <v>7672.2000000000007</v>
      </c>
      <c r="L102" s="33">
        <f>VLOOKUP(E102,'Raumgruppen - Leistungen'!$A$3:$D$18,4)*$M102</f>
        <v>0</v>
      </c>
      <c r="M102" s="83">
        <v>1</v>
      </c>
      <c r="N102" s="44" t="e">
        <f t="shared" si="16"/>
        <v>#DIV/0!</v>
      </c>
      <c r="O102" s="45" t="e">
        <f t="shared" si="17"/>
        <v>#DIV/0!</v>
      </c>
      <c r="P102" s="46" t="e">
        <f>N102*Stundenverrechnungssatz!$C$42</f>
        <v>#DIV/0!</v>
      </c>
      <c r="Q102" s="39" t="e">
        <f t="shared" si="18"/>
        <v>#DIV/0!</v>
      </c>
      <c r="R102" s="39" t="e">
        <f t="shared" si="19"/>
        <v>#DIV/0!</v>
      </c>
    </row>
    <row r="103" spans="1:18" ht="24.95" customHeight="1" x14ac:dyDescent="0.2">
      <c r="A103" s="79" t="s">
        <v>118</v>
      </c>
      <c r="B103" s="79" t="s">
        <v>266</v>
      </c>
      <c r="C103" s="79" t="s">
        <v>273</v>
      </c>
      <c r="D103" s="79" t="s">
        <v>274</v>
      </c>
      <c r="E103" s="79" t="s">
        <v>106</v>
      </c>
      <c r="F103" s="79" t="s">
        <v>122</v>
      </c>
      <c r="G103" s="79">
        <v>20.34</v>
      </c>
      <c r="H103" s="79" t="s">
        <v>135</v>
      </c>
      <c r="J103" s="80">
        <f t="shared" si="10"/>
        <v>190</v>
      </c>
      <c r="K103" s="44">
        <f t="shared" si="14"/>
        <v>3864.6</v>
      </c>
      <c r="L103" s="33">
        <f>VLOOKUP(E103,'Raumgruppen - Leistungen'!$A$3:$D$18,4)*$M103</f>
        <v>0</v>
      </c>
      <c r="M103" s="83">
        <v>1</v>
      </c>
      <c r="N103" s="44" t="e">
        <f t="shared" si="16"/>
        <v>#DIV/0!</v>
      </c>
      <c r="O103" s="45" t="e">
        <f t="shared" si="17"/>
        <v>#DIV/0!</v>
      </c>
      <c r="P103" s="46" t="e">
        <f>N103*Stundenverrechnungssatz!$C$42</f>
        <v>#DIV/0!</v>
      </c>
      <c r="Q103" s="39" t="e">
        <f t="shared" si="18"/>
        <v>#DIV/0!</v>
      </c>
      <c r="R103" s="39" t="e">
        <f t="shared" si="19"/>
        <v>#DIV/0!</v>
      </c>
    </row>
    <row r="104" spans="1:18" ht="24.95" customHeight="1" x14ac:dyDescent="0.2">
      <c r="A104" s="79" t="s">
        <v>118</v>
      </c>
      <c r="B104" s="79" t="s">
        <v>266</v>
      </c>
      <c r="C104" s="79" t="s">
        <v>275</v>
      </c>
      <c r="D104" s="79" t="s">
        <v>276</v>
      </c>
      <c r="E104" s="79" t="s">
        <v>85</v>
      </c>
      <c r="F104" s="79" t="s">
        <v>122</v>
      </c>
      <c r="G104" s="79">
        <v>41.69</v>
      </c>
      <c r="H104" s="79" t="s">
        <v>135</v>
      </c>
      <c r="J104" s="80">
        <f t="shared" si="10"/>
        <v>190</v>
      </c>
      <c r="K104" s="44">
        <f t="shared" si="14"/>
        <v>7921.0999999999995</v>
      </c>
      <c r="L104" s="33">
        <f>VLOOKUP(E104,'Raumgruppen - Leistungen'!$A$3:$D$18,4)*$M104</f>
        <v>0</v>
      </c>
      <c r="M104" s="83">
        <v>1</v>
      </c>
      <c r="N104" s="44" t="e">
        <f t="shared" si="16"/>
        <v>#DIV/0!</v>
      </c>
      <c r="O104" s="45" t="e">
        <f t="shared" si="17"/>
        <v>#DIV/0!</v>
      </c>
      <c r="P104" s="46" t="e">
        <f>N104*Stundenverrechnungssatz!$C$42</f>
        <v>#DIV/0!</v>
      </c>
      <c r="Q104" s="39" t="e">
        <f t="shared" si="18"/>
        <v>#DIV/0!</v>
      </c>
      <c r="R104" s="39" t="e">
        <f t="shared" si="19"/>
        <v>#DIV/0!</v>
      </c>
    </row>
    <row r="105" spans="1:18" ht="24.95" customHeight="1" x14ac:dyDescent="0.2">
      <c r="A105" s="79" t="s">
        <v>118</v>
      </c>
      <c r="B105" s="79" t="s">
        <v>266</v>
      </c>
      <c r="C105" s="79" t="s">
        <v>277</v>
      </c>
      <c r="D105" s="79" t="s">
        <v>278</v>
      </c>
      <c r="E105" s="79" t="s">
        <v>106</v>
      </c>
      <c r="F105" s="79" t="s">
        <v>122</v>
      </c>
      <c r="G105" s="79">
        <v>20.22</v>
      </c>
      <c r="H105" s="79" t="s">
        <v>135</v>
      </c>
      <c r="J105" s="80">
        <f t="shared" si="10"/>
        <v>190</v>
      </c>
      <c r="K105" s="44">
        <f t="shared" si="14"/>
        <v>3841.7999999999997</v>
      </c>
      <c r="L105" s="33">
        <f>VLOOKUP(E105,'Raumgruppen - Leistungen'!$A$3:$D$18,4)*$M105</f>
        <v>0</v>
      </c>
      <c r="M105" s="83">
        <v>1</v>
      </c>
      <c r="N105" s="44" t="e">
        <f t="shared" si="16"/>
        <v>#DIV/0!</v>
      </c>
      <c r="O105" s="45" t="e">
        <f t="shared" si="17"/>
        <v>#DIV/0!</v>
      </c>
      <c r="P105" s="46" t="e">
        <f>N105*Stundenverrechnungssatz!$C$42</f>
        <v>#DIV/0!</v>
      </c>
      <c r="Q105" s="39" t="e">
        <f t="shared" si="18"/>
        <v>#DIV/0!</v>
      </c>
      <c r="R105" s="39" t="e">
        <f t="shared" si="19"/>
        <v>#DIV/0!</v>
      </c>
    </row>
    <row r="106" spans="1:18" ht="24.95" customHeight="1" x14ac:dyDescent="0.2">
      <c r="A106" s="79" t="s">
        <v>118</v>
      </c>
      <c r="B106" s="79" t="s">
        <v>266</v>
      </c>
      <c r="C106" s="79" t="s">
        <v>279</v>
      </c>
      <c r="D106" s="79" t="s">
        <v>280</v>
      </c>
      <c r="E106" s="79" t="s">
        <v>95</v>
      </c>
      <c r="F106" s="79" t="s">
        <v>122</v>
      </c>
      <c r="G106" s="79">
        <v>13.46</v>
      </c>
      <c r="H106" s="79" t="s">
        <v>135</v>
      </c>
      <c r="J106" s="80">
        <f t="shared" si="10"/>
        <v>190</v>
      </c>
      <c r="K106" s="44">
        <f t="shared" si="14"/>
        <v>2557.4</v>
      </c>
      <c r="L106" s="33">
        <f>VLOOKUP(E106,'Raumgruppen - Leistungen'!$A$3:$D$18,4)*$M106</f>
        <v>0</v>
      </c>
      <c r="M106" s="83">
        <v>1</v>
      </c>
      <c r="N106" s="44" t="e">
        <f t="shared" si="16"/>
        <v>#DIV/0!</v>
      </c>
      <c r="O106" s="45" t="e">
        <f t="shared" si="17"/>
        <v>#DIV/0!</v>
      </c>
      <c r="P106" s="46" t="e">
        <f>N106*Stundenverrechnungssatz!$C$42</f>
        <v>#DIV/0!</v>
      </c>
      <c r="Q106" s="39" t="e">
        <f t="shared" si="18"/>
        <v>#DIV/0!</v>
      </c>
      <c r="R106" s="39" t="e">
        <f t="shared" si="19"/>
        <v>#DIV/0!</v>
      </c>
    </row>
    <row r="107" spans="1:18" ht="24.95" customHeight="1" x14ac:dyDescent="0.2">
      <c r="A107" s="79" t="s">
        <v>118</v>
      </c>
      <c r="B107" s="79" t="s">
        <v>266</v>
      </c>
      <c r="C107" s="79" t="s">
        <v>281</v>
      </c>
      <c r="D107" s="79" t="s">
        <v>282</v>
      </c>
      <c r="E107" s="79" t="s">
        <v>95</v>
      </c>
      <c r="F107" s="79" t="s">
        <v>122</v>
      </c>
      <c r="G107" s="79">
        <v>85.01</v>
      </c>
      <c r="H107" s="79" t="s">
        <v>135</v>
      </c>
      <c r="J107" s="80">
        <f t="shared" si="10"/>
        <v>190</v>
      </c>
      <c r="K107" s="44">
        <f t="shared" si="14"/>
        <v>16151.900000000001</v>
      </c>
      <c r="L107" s="33">
        <f>VLOOKUP(E107,'Raumgruppen - Leistungen'!$A$3:$D$18,4)*$M107</f>
        <v>0</v>
      </c>
      <c r="M107" s="83">
        <v>1</v>
      </c>
      <c r="N107" s="44" t="e">
        <f t="shared" si="16"/>
        <v>#DIV/0!</v>
      </c>
      <c r="O107" s="45" t="e">
        <f t="shared" si="17"/>
        <v>#DIV/0!</v>
      </c>
      <c r="P107" s="46" t="e">
        <f>N107*Stundenverrechnungssatz!$C$42</f>
        <v>#DIV/0!</v>
      </c>
      <c r="Q107" s="39" t="e">
        <f t="shared" si="18"/>
        <v>#DIV/0!</v>
      </c>
      <c r="R107" s="39" t="e">
        <f t="shared" si="19"/>
        <v>#DIV/0!</v>
      </c>
    </row>
    <row r="108" spans="1:18" ht="24.95" customHeight="1" x14ac:dyDescent="0.2">
      <c r="A108" s="79" t="s">
        <v>118</v>
      </c>
      <c r="B108" s="79" t="s">
        <v>266</v>
      </c>
      <c r="C108" s="79" t="s">
        <v>283</v>
      </c>
      <c r="D108" s="79" t="s">
        <v>137</v>
      </c>
      <c r="E108" s="79" t="s">
        <v>95</v>
      </c>
      <c r="F108" s="79" t="s">
        <v>122</v>
      </c>
      <c r="G108" s="79">
        <v>80.28</v>
      </c>
      <c r="H108" s="79" t="s">
        <v>135</v>
      </c>
      <c r="J108" s="80">
        <f t="shared" si="10"/>
        <v>190</v>
      </c>
      <c r="K108" s="44">
        <f t="shared" si="14"/>
        <v>15253.2</v>
      </c>
      <c r="L108" s="33">
        <f>VLOOKUP(E108,'Raumgruppen - Leistungen'!$A$3:$D$18,4)*$M108</f>
        <v>0</v>
      </c>
      <c r="M108" s="83">
        <v>1</v>
      </c>
      <c r="N108" s="44" t="e">
        <f t="shared" si="16"/>
        <v>#DIV/0!</v>
      </c>
      <c r="O108" s="45" t="e">
        <f t="shared" si="17"/>
        <v>#DIV/0!</v>
      </c>
      <c r="P108" s="46" t="e">
        <f>N108*Stundenverrechnungssatz!$C$42</f>
        <v>#DIV/0!</v>
      </c>
      <c r="Q108" s="39" t="e">
        <f t="shared" si="18"/>
        <v>#DIV/0!</v>
      </c>
      <c r="R108" s="39" t="e">
        <f t="shared" si="19"/>
        <v>#DIV/0!</v>
      </c>
    </row>
    <row r="109" spans="1:18" ht="24.95" customHeight="1" x14ac:dyDescent="0.2">
      <c r="A109" s="79" t="s">
        <v>118</v>
      </c>
      <c r="B109" s="79" t="s">
        <v>266</v>
      </c>
      <c r="C109" s="79" t="s">
        <v>284</v>
      </c>
      <c r="D109" s="79" t="s">
        <v>285</v>
      </c>
      <c r="E109" s="79" t="s">
        <v>95</v>
      </c>
      <c r="F109" s="79" t="s">
        <v>122</v>
      </c>
      <c r="G109" s="79">
        <v>27.86</v>
      </c>
      <c r="H109" s="79" t="s">
        <v>135</v>
      </c>
      <c r="J109" s="80">
        <f t="shared" si="10"/>
        <v>190</v>
      </c>
      <c r="K109" s="44">
        <f t="shared" si="14"/>
        <v>5293.4</v>
      </c>
      <c r="L109" s="33">
        <f>VLOOKUP(E109,'Raumgruppen - Leistungen'!$A$3:$D$18,4)*$M109</f>
        <v>0</v>
      </c>
      <c r="M109" s="83">
        <v>1</v>
      </c>
      <c r="N109" s="44" t="e">
        <f t="shared" si="16"/>
        <v>#DIV/0!</v>
      </c>
      <c r="O109" s="45" t="e">
        <f t="shared" si="17"/>
        <v>#DIV/0!</v>
      </c>
      <c r="P109" s="46" t="e">
        <f>N109*Stundenverrechnungssatz!$C$42</f>
        <v>#DIV/0!</v>
      </c>
      <c r="Q109" s="39" t="e">
        <f t="shared" si="18"/>
        <v>#DIV/0!</v>
      </c>
      <c r="R109" s="39" t="e">
        <f t="shared" si="19"/>
        <v>#DIV/0!</v>
      </c>
    </row>
    <row r="110" spans="1:18" ht="24.95" customHeight="1" x14ac:dyDescent="0.2">
      <c r="A110" s="79" t="s">
        <v>118</v>
      </c>
      <c r="B110" s="79" t="s">
        <v>266</v>
      </c>
      <c r="C110" s="79" t="s">
        <v>286</v>
      </c>
      <c r="D110" s="79" t="s">
        <v>287</v>
      </c>
      <c r="E110" s="79" t="s">
        <v>95</v>
      </c>
      <c r="F110" s="79" t="s">
        <v>122</v>
      </c>
      <c r="G110" s="79">
        <v>9.98</v>
      </c>
      <c r="H110" s="79" t="s">
        <v>135</v>
      </c>
      <c r="J110" s="80">
        <f t="shared" si="10"/>
        <v>190</v>
      </c>
      <c r="K110" s="44">
        <f t="shared" si="14"/>
        <v>1896.2</v>
      </c>
      <c r="L110" s="33">
        <f>VLOOKUP(E110,'Raumgruppen - Leistungen'!$A$3:$D$18,4)*$M110</f>
        <v>0</v>
      </c>
      <c r="M110" s="83">
        <v>1</v>
      </c>
      <c r="N110" s="44" t="e">
        <f t="shared" si="16"/>
        <v>#DIV/0!</v>
      </c>
      <c r="O110" s="45" t="e">
        <f t="shared" si="17"/>
        <v>#DIV/0!</v>
      </c>
      <c r="P110" s="46" t="e">
        <f>N110*Stundenverrechnungssatz!$C$42</f>
        <v>#DIV/0!</v>
      </c>
      <c r="Q110" s="39" t="e">
        <f t="shared" si="18"/>
        <v>#DIV/0!</v>
      </c>
      <c r="R110" s="39" t="e">
        <f t="shared" si="19"/>
        <v>#DIV/0!</v>
      </c>
    </row>
    <row r="111" spans="1:18" ht="24.95" customHeight="1" x14ac:dyDescent="0.2">
      <c r="A111" s="79" t="s">
        <v>118</v>
      </c>
      <c r="B111" s="79" t="s">
        <v>266</v>
      </c>
      <c r="C111" s="79" t="s">
        <v>288</v>
      </c>
      <c r="D111" s="79" t="s">
        <v>289</v>
      </c>
      <c r="E111" s="79" t="s">
        <v>91</v>
      </c>
      <c r="F111" s="79" t="s">
        <v>122</v>
      </c>
      <c r="G111" s="79">
        <v>6.53</v>
      </c>
      <c r="H111" s="79" t="s">
        <v>123</v>
      </c>
      <c r="J111" s="80">
        <f t="shared" si="10"/>
        <v>76</v>
      </c>
      <c r="K111" s="44">
        <f t="shared" si="14"/>
        <v>496.28000000000003</v>
      </c>
      <c r="L111" s="33">
        <f>VLOOKUP(E111,'Raumgruppen - Leistungen'!$A$3:$D$18,4)*$M111</f>
        <v>0</v>
      </c>
      <c r="M111" s="83">
        <v>1</v>
      </c>
      <c r="N111" s="44" t="e">
        <f t="shared" si="16"/>
        <v>#DIV/0!</v>
      </c>
      <c r="O111" s="45" t="e">
        <f t="shared" si="17"/>
        <v>#DIV/0!</v>
      </c>
      <c r="P111" s="46" t="e">
        <f>N111*Stundenverrechnungssatz!$C$42</f>
        <v>#DIV/0!</v>
      </c>
      <c r="Q111" s="39" t="e">
        <f t="shared" si="18"/>
        <v>#DIV/0!</v>
      </c>
      <c r="R111" s="39" t="e">
        <f t="shared" si="19"/>
        <v>#DIV/0!</v>
      </c>
    </row>
    <row r="112" spans="1:18" ht="24.95" customHeight="1" x14ac:dyDescent="0.2">
      <c r="A112" s="79" t="s">
        <v>118</v>
      </c>
      <c r="B112" s="79" t="s">
        <v>266</v>
      </c>
      <c r="C112" s="79" t="s">
        <v>290</v>
      </c>
      <c r="D112" s="79" t="s">
        <v>291</v>
      </c>
      <c r="E112" s="79" t="s">
        <v>93</v>
      </c>
      <c r="F112" s="79" t="s">
        <v>122</v>
      </c>
      <c r="G112" s="79">
        <v>13.28</v>
      </c>
      <c r="H112" s="79" t="s">
        <v>135</v>
      </c>
      <c r="J112" s="80">
        <f t="shared" si="10"/>
        <v>190</v>
      </c>
      <c r="K112" s="44">
        <f t="shared" si="14"/>
        <v>2523.1999999999998</v>
      </c>
      <c r="L112" s="33">
        <f>VLOOKUP(E112,'Raumgruppen - Leistungen'!$A$3:$D$18,4)*$M112</f>
        <v>0</v>
      </c>
      <c r="M112" s="83">
        <v>1</v>
      </c>
      <c r="N112" s="44" t="e">
        <f t="shared" si="16"/>
        <v>#DIV/0!</v>
      </c>
      <c r="O112" s="45" t="e">
        <f t="shared" si="17"/>
        <v>#DIV/0!</v>
      </c>
      <c r="P112" s="46" t="e">
        <f>N112*Stundenverrechnungssatz!$C$42</f>
        <v>#DIV/0!</v>
      </c>
      <c r="Q112" s="39" t="e">
        <f t="shared" si="18"/>
        <v>#DIV/0!</v>
      </c>
      <c r="R112" s="39" t="e">
        <f t="shared" si="19"/>
        <v>#DIV/0!</v>
      </c>
    </row>
    <row r="113" spans="1:18" ht="24.95" customHeight="1" x14ac:dyDescent="0.2">
      <c r="A113" s="79" t="s">
        <v>118</v>
      </c>
      <c r="B113" s="79" t="s">
        <v>266</v>
      </c>
      <c r="C113" s="79" t="s">
        <v>292</v>
      </c>
      <c r="D113" s="79" t="s">
        <v>152</v>
      </c>
      <c r="E113" s="79" t="s">
        <v>116</v>
      </c>
      <c r="F113" s="79" t="s">
        <v>122</v>
      </c>
      <c r="G113" s="79">
        <v>3.32</v>
      </c>
      <c r="H113" s="79" t="s">
        <v>135</v>
      </c>
      <c r="J113" s="80">
        <f t="shared" si="10"/>
        <v>190</v>
      </c>
      <c r="K113" s="44">
        <f t="shared" si="14"/>
        <v>630.79999999999995</v>
      </c>
      <c r="L113" s="33">
        <f>VLOOKUP(E113,'Raumgruppen - Leistungen'!$A$3:$D$18,4)*$M113</f>
        <v>0</v>
      </c>
      <c r="M113" s="83">
        <v>1</v>
      </c>
      <c r="N113" s="44" t="e">
        <f t="shared" si="16"/>
        <v>#DIV/0!</v>
      </c>
      <c r="O113" s="45" t="e">
        <f t="shared" si="17"/>
        <v>#DIV/0!</v>
      </c>
      <c r="P113" s="46" t="e">
        <f>N113*Stundenverrechnungssatz!$C$42</f>
        <v>#DIV/0!</v>
      </c>
      <c r="Q113" s="39" t="e">
        <f t="shared" si="18"/>
        <v>#DIV/0!</v>
      </c>
      <c r="R113" s="39" t="e">
        <f t="shared" si="19"/>
        <v>#DIV/0!</v>
      </c>
    </row>
    <row r="114" spans="1:18" ht="24.95" customHeight="1" x14ac:dyDescent="0.2">
      <c r="A114" s="79" t="s">
        <v>118</v>
      </c>
      <c r="B114" s="79" t="s">
        <v>266</v>
      </c>
      <c r="C114" s="79" t="s">
        <v>293</v>
      </c>
      <c r="D114" s="79" t="s">
        <v>294</v>
      </c>
      <c r="E114" s="79" t="s">
        <v>98</v>
      </c>
      <c r="F114" s="79" t="s">
        <v>141</v>
      </c>
      <c r="G114" s="79">
        <v>12.55</v>
      </c>
      <c r="H114" s="79" t="s">
        <v>135</v>
      </c>
      <c r="J114" s="80">
        <f t="shared" si="10"/>
        <v>190</v>
      </c>
      <c r="K114" s="44">
        <f t="shared" si="14"/>
        <v>2384.5</v>
      </c>
      <c r="L114" s="33">
        <f>VLOOKUP(E114,'Raumgruppen - Leistungen'!$A$3:$D$18,4)*$M114</f>
        <v>0</v>
      </c>
      <c r="M114" s="83">
        <v>1</v>
      </c>
      <c r="N114" s="44" t="e">
        <f t="shared" si="16"/>
        <v>#DIV/0!</v>
      </c>
      <c r="O114" s="45" t="e">
        <f t="shared" si="17"/>
        <v>#DIV/0!</v>
      </c>
      <c r="P114" s="46" t="e">
        <f>N114*Stundenverrechnungssatz!$C$42</f>
        <v>#DIV/0!</v>
      </c>
      <c r="Q114" s="39" t="e">
        <f t="shared" si="18"/>
        <v>#DIV/0!</v>
      </c>
      <c r="R114" s="39" t="e">
        <f t="shared" si="19"/>
        <v>#DIV/0!</v>
      </c>
    </row>
    <row r="115" spans="1:18" ht="24.95" customHeight="1" x14ac:dyDescent="0.2">
      <c r="A115" s="79" t="s">
        <v>118</v>
      </c>
      <c r="B115" s="79" t="s">
        <v>266</v>
      </c>
      <c r="C115" s="79" t="s">
        <v>295</v>
      </c>
      <c r="D115" s="79" t="s">
        <v>296</v>
      </c>
      <c r="E115" s="79" t="s">
        <v>98</v>
      </c>
      <c r="F115" s="79" t="s">
        <v>141</v>
      </c>
      <c r="G115" s="79">
        <v>12.55</v>
      </c>
      <c r="H115" s="79" t="s">
        <v>135</v>
      </c>
      <c r="J115" s="80">
        <f t="shared" si="10"/>
        <v>190</v>
      </c>
      <c r="K115" s="44">
        <f t="shared" si="14"/>
        <v>2384.5</v>
      </c>
      <c r="L115" s="33">
        <f>VLOOKUP(E115,'Raumgruppen - Leistungen'!$A$3:$D$18,4)*$M115</f>
        <v>0</v>
      </c>
      <c r="M115" s="83">
        <v>1</v>
      </c>
      <c r="N115" s="44" t="e">
        <f t="shared" si="16"/>
        <v>#DIV/0!</v>
      </c>
      <c r="O115" s="45" t="e">
        <f t="shared" si="17"/>
        <v>#DIV/0!</v>
      </c>
      <c r="P115" s="46" t="e">
        <f>N115*Stundenverrechnungssatz!$C$42</f>
        <v>#DIV/0!</v>
      </c>
      <c r="Q115" s="39" t="e">
        <f t="shared" si="18"/>
        <v>#DIV/0!</v>
      </c>
      <c r="R115" s="39" t="e">
        <f t="shared" si="19"/>
        <v>#DIV/0!</v>
      </c>
    </row>
    <row r="116" spans="1:18" ht="24.95" customHeight="1" x14ac:dyDescent="0.2">
      <c r="A116" s="79" t="s">
        <v>118</v>
      </c>
      <c r="B116" s="79" t="s">
        <v>266</v>
      </c>
      <c r="C116" s="79" t="s">
        <v>252</v>
      </c>
      <c r="D116" s="79" t="s">
        <v>297</v>
      </c>
      <c r="E116" s="79" t="s">
        <v>98</v>
      </c>
      <c r="F116" s="79" t="s">
        <v>141</v>
      </c>
      <c r="G116" s="79">
        <v>21.63</v>
      </c>
      <c r="H116" s="79" t="s">
        <v>135</v>
      </c>
      <c r="J116" s="80">
        <f t="shared" si="10"/>
        <v>190</v>
      </c>
      <c r="K116" s="44">
        <f t="shared" si="14"/>
        <v>4109.7</v>
      </c>
      <c r="L116" s="33">
        <f>VLOOKUP(E116,'Raumgruppen - Leistungen'!$A$3:$D$18,4)*$M116</f>
        <v>0</v>
      </c>
      <c r="M116" s="83">
        <v>1</v>
      </c>
      <c r="N116" s="44" t="e">
        <f t="shared" si="16"/>
        <v>#DIV/0!</v>
      </c>
      <c r="O116" s="45" t="e">
        <f t="shared" si="17"/>
        <v>#DIV/0!</v>
      </c>
      <c r="P116" s="46" t="e">
        <f>N116*Stundenverrechnungssatz!$C$42</f>
        <v>#DIV/0!</v>
      </c>
      <c r="Q116" s="39" t="e">
        <f t="shared" si="18"/>
        <v>#DIV/0!</v>
      </c>
      <c r="R116" s="39" t="e">
        <f t="shared" si="19"/>
        <v>#DIV/0!</v>
      </c>
    </row>
    <row r="117" spans="1:18" ht="24.95" customHeight="1" x14ac:dyDescent="0.2">
      <c r="A117" s="79" t="s">
        <v>118</v>
      </c>
      <c r="B117" s="79" t="s">
        <v>298</v>
      </c>
      <c r="C117" s="79" t="s">
        <v>299</v>
      </c>
      <c r="D117" s="79" t="s">
        <v>268</v>
      </c>
      <c r="E117" s="79" t="s">
        <v>85</v>
      </c>
      <c r="F117" s="79" t="s">
        <v>122</v>
      </c>
      <c r="G117" s="79">
        <v>40.380000000000003</v>
      </c>
      <c r="H117" s="79" t="s">
        <v>135</v>
      </c>
      <c r="J117" s="80">
        <f t="shared" si="10"/>
        <v>190</v>
      </c>
      <c r="K117" s="44">
        <f t="shared" si="14"/>
        <v>7672.2000000000007</v>
      </c>
      <c r="L117" s="33">
        <f>VLOOKUP(E117,'Raumgruppen - Leistungen'!$A$3:$D$18,4)*$M117</f>
        <v>0</v>
      </c>
      <c r="M117" s="83">
        <v>1</v>
      </c>
      <c r="N117" s="44" t="e">
        <f t="shared" si="16"/>
        <v>#DIV/0!</v>
      </c>
      <c r="O117" s="45" t="e">
        <f t="shared" si="17"/>
        <v>#DIV/0!</v>
      </c>
      <c r="P117" s="46" t="e">
        <f>N117*Stundenverrechnungssatz!$C$42</f>
        <v>#DIV/0!</v>
      </c>
      <c r="Q117" s="39" t="e">
        <f t="shared" si="18"/>
        <v>#DIV/0!</v>
      </c>
      <c r="R117" s="39" t="e">
        <f t="shared" si="19"/>
        <v>#DIV/0!</v>
      </c>
    </row>
    <row r="118" spans="1:18" ht="24.95" customHeight="1" x14ac:dyDescent="0.2">
      <c r="A118" s="79" t="s">
        <v>118</v>
      </c>
      <c r="B118" s="79" t="s">
        <v>298</v>
      </c>
      <c r="C118" s="79" t="s">
        <v>300</v>
      </c>
      <c r="D118" s="79" t="s">
        <v>270</v>
      </c>
      <c r="E118" s="79" t="s">
        <v>106</v>
      </c>
      <c r="F118" s="79" t="s">
        <v>122</v>
      </c>
      <c r="G118" s="79">
        <v>20.34</v>
      </c>
      <c r="H118" s="79" t="s">
        <v>135</v>
      </c>
      <c r="J118" s="80">
        <f t="shared" si="10"/>
        <v>190</v>
      </c>
      <c r="K118" s="44">
        <f t="shared" si="14"/>
        <v>3864.6</v>
      </c>
      <c r="L118" s="33">
        <f>VLOOKUP(E118,'Raumgruppen - Leistungen'!$A$3:$D$18,4)*$M118</f>
        <v>0</v>
      </c>
      <c r="M118" s="83">
        <v>1</v>
      </c>
      <c r="N118" s="44" t="e">
        <f t="shared" si="16"/>
        <v>#DIV/0!</v>
      </c>
      <c r="O118" s="45" t="e">
        <f t="shared" si="17"/>
        <v>#DIV/0!</v>
      </c>
      <c r="P118" s="46" t="e">
        <f>N118*Stundenverrechnungssatz!$C$42</f>
        <v>#DIV/0!</v>
      </c>
      <c r="Q118" s="39" t="e">
        <f t="shared" si="18"/>
        <v>#DIV/0!</v>
      </c>
      <c r="R118" s="39" t="e">
        <f t="shared" si="19"/>
        <v>#DIV/0!</v>
      </c>
    </row>
    <row r="119" spans="1:18" ht="24.95" customHeight="1" x14ac:dyDescent="0.2">
      <c r="A119" s="79" t="s">
        <v>118</v>
      </c>
      <c r="B119" s="79" t="s">
        <v>298</v>
      </c>
      <c r="C119" s="79" t="s">
        <v>301</v>
      </c>
      <c r="D119" s="79" t="s">
        <v>272</v>
      </c>
      <c r="E119" s="79" t="s">
        <v>85</v>
      </c>
      <c r="F119" s="79" t="s">
        <v>122</v>
      </c>
      <c r="G119" s="79">
        <v>40.380000000000003</v>
      </c>
      <c r="H119" s="79" t="s">
        <v>135</v>
      </c>
      <c r="J119" s="80">
        <f t="shared" si="10"/>
        <v>190</v>
      </c>
      <c r="K119" s="44">
        <f t="shared" si="14"/>
        <v>7672.2000000000007</v>
      </c>
      <c r="L119" s="33">
        <f>VLOOKUP(E119,'Raumgruppen - Leistungen'!$A$3:$D$18,4)*$M119</f>
        <v>0</v>
      </c>
      <c r="M119" s="83">
        <v>1</v>
      </c>
      <c r="N119" s="44" t="e">
        <f t="shared" si="16"/>
        <v>#DIV/0!</v>
      </c>
      <c r="O119" s="45" t="e">
        <f t="shared" si="17"/>
        <v>#DIV/0!</v>
      </c>
      <c r="P119" s="46" t="e">
        <f>N119*Stundenverrechnungssatz!$C$42</f>
        <v>#DIV/0!</v>
      </c>
      <c r="Q119" s="39" t="e">
        <f t="shared" si="18"/>
        <v>#DIV/0!</v>
      </c>
      <c r="R119" s="39" t="e">
        <f t="shared" si="19"/>
        <v>#DIV/0!</v>
      </c>
    </row>
    <row r="120" spans="1:18" ht="24.95" customHeight="1" x14ac:dyDescent="0.2">
      <c r="A120" s="79" t="s">
        <v>118</v>
      </c>
      <c r="B120" s="79" t="s">
        <v>298</v>
      </c>
      <c r="C120" s="79" t="s">
        <v>302</v>
      </c>
      <c r="D120" s="79" t="s">
        <v>274</v>
      </c>
      <c r="E120" s="79" t="s">
        <v>106</v>
      </c>
      <c r="F120" s="79" t="s">
        <v>122</v>
      </c>
      <c r="G120" s="79">
        <v>20.34</v>
      </c>
      <c r="H120" s="79" t="s">
        <v>135</v>
      </c>
      <c r="J120" s="80">
        <f t="shared" si="10"/>
        <v>190</v>
      </c>
      <c r="K120" s="44">
        <f t="shared" si="14"/>
        <v>3864.6</v>
      </c>
      <c r="L120" s="33">
        <f>VLOOKUP(E120,'Raumgruppen - Leistungen'!$A$3:$D$18,4)*$M120</f>
        <v>0</v>
      </c>
      <c r="M120" s="83">
        <v>1</v>
      </c>
      <c r="N120" s="44" t="e">
        <f t="shared" si="16"/>
        <v>#DIV/0!</v>
      </c>
      <c r="O120" s="45" t="e">
        <f t="shared" si="17"/>
        <v>#DIV/0!</v>
      </c>
      <c r="P120" s="46" t="e">
        <f>N120*Stundenverrechnungssatz!$C$42</f>
        <v>#DIV/0!</v>
      </c>
      <c r="Q120" s="39" t="e">
        <f t="shared" si="18"/>
        <v>#DIV/0!</v>
      </c>
      <c r="R120" s="39" t="e">
        <f t="shared" si="19"/>
        <v>#DIV/0!</v>
      </c>
    </row>
    <row r="121" spans="1:18" ht="24.95" customHeight="1" x14ac:dyDescent="0.2">
      <c r="A121" s="79" t="s">
        <v>118</v>
      </c>
      <c r="B121" s="79" t="s">
        <v>298</v>
      </c>
      <c r="C121" s="79" t="s">
        <v>303</v>
      </c>
      <c r="D121" s="79" t="s">
        <v>276</v>
      </c>
      <c r="E121" s="79" t="s">
        <v>85</v>
      </c>
      <c r="F121" s="79" t="s">
        <v>122</v>
      </c>
      <c r="G121" s="79">
        <v>41.69</v>
      </c>
      <c r="H121" s="79" t="s">
        <v>135</v>
      </c>
      <c r="J121" s="80">
        <f t="shared" ref="J121:J132" si="20">H121*$E$1/5</f>
        <v>190</v>
      </c>
      <c r="K121" s="44">
        <f t="shared" si="14"/>
        <v>7921.0999999999995</v>
      </c>
      <c r="L121" s="33">
        <f>VLOOKUP(E121,'Raumgruppen - Leistungen'!$A$3:$D$18,4)*$M121</f>
        <v>0</v>
      </c>
      <c r="M121" s="83">
        <v>1</v>
      </c>
      <c r="N121" s="44" t="e">
        <f t="shared" si="16"/>
        <v>#DIV/0!</v>
      </c>
      <c r="O121" s="45" t="e">
        <f t="shared" si="17"/>
        <v>#DIV/0!</v>
      </c>
      <c r="P121" s="46" t="e">
        <f>N121*Stundenverrechnungssatz!$C$42</f>
        <v>#DIV/0!</v>
      </c>
      <c r="Q121" s="39" t="e">
        <f t="shared" si="18"/>
        <v>#DIV/0!</v>
      </c>
      <c r="R121" s="39" t="e">
        <f t="shared" si="19"/>
        <v>#DIV/0!</v>
      </c>
    </row>
    <row r="122" spans="1:18" ht="24.95" customHeight="1" x14ac:dyDescent="0.2">
      <c r="A122" s="79" t="s">
        <v>118</v>
      </c>
      <c r="B122" s="79" t="s">
        <v>298</v>
      </c>
      <c r="C122" s="79" t="s">
        <v>304</v>
      </c>
      <c r="D122" s="79" t="s">
        <v>278</v>
      </c>
      <c r="E122" s="79" t="s">
        <v>106</v>
      </c>
      <c r="F122" s="79" t="s">
        <v>122</v>
      </c>
      <c r="G122" s="79">
        <v>20.22</v>
      </c>
      <c r="H122" s="79" t="s">
        <v>135</v>
      </c>
      <c r="J122" s="80">
        <f t="shared" si="20"/>
        <v>190</v>
      </c>
      <c r="K122" s="44">
        <f t="shared" si="14"/>
        <v>3841.7999999999997</v>
      </c>
      <c r="L122" s="33">
        <f>VLOOKUP(E122,'Raumgruppen - Leistungen'!$A$3:$D$18,4)*$M122</f>
        <v>0</v>
      </c>
      <c r="M122" s="83">
        <v>1</v>
      </c>
      <c r="N122" s="44" t="e">
        <f t="shared" si="16"/>
        <v>#DIV/0!</v>
      </c>
      <c r="O122" s="45" t="e">
        <f t="shared" si="17"/>
        <v>#DIV/0!</v>
      </c>
      <c r="P122" s="46" t="e">
        <f>N122*Stundenverrechnungssatz!$C$42</f>
        <v>#DIV/0!</v>
      </c>
      <c r="Q122" s="39" t="e">
        <f t="shared" si="18"/>
        <v>#DIV/0!</v>
      </c>
      <c r="R122" s="39" t="e">
        <f t="shared" si="19"/>
        <v>#DIV/0!</v>
      </c>
    </row>
    <row r="123" spans="1:18" ht="24.95" customHeight="1" x14ac:dyDescent="0.2">
      <c r="A123" s="79" t="s">
        <v>118</v>
      </c>
      <c r="B123" s="79" t="s">
        <v>298</v>
      </c>
      <c r="C123" s="79" t="s">
        <v>305</v>
      </c>
      <c r="D123" s="79" t="s">
        <v>306</v>
      </c>
      <c r="E123" s="79" t="s">
        <v>110</v>
      </c>
      <c r="F123" s="79" t="s">
        <v>122</v>
      </c>
      <c r="G123" s="79">
        <v>8.49</v>
      </c>
      <c r="H123" s="79" t="s">
        <v>135</v>
      </c>
      <c r="J123" s="80">
        <f t="shared" si="20"/>
        <v>190</v>
      </c>
      <c r="K123" s="44">
        <f t="shared" si="14"/>
        <v>1613.1000000000001</v>
      </c>
      <c r="L123" s="33">
        <f>VLOOKUP(E123,'Raumgruppen - Leistungen'!$A$3:$D$18,4)*$M123</f>
        <v>0</v>
      </c>
      <c r="M123" s="83">
        <v>1</v>
      </c>
      <c r="N123" s="44" t="e">
        <f t="shared" si="16"/>
        <v>#DIV/0!</v>
      </c>
      <c r="O123" s="45" t="e">
        <f t="shared" si="17"/>
        <v>#DIV/0!</v>
      </c>
      <c r="P123" s="46" t="e">
        <f>N123*Stundenverrechnungssatz!$C$42</f>
        <v>#DIV/0!</v>
      </c>
      <c r="Q123" s="39" t="e">
        <f t="shared" si="18"/>
        <v>#DIV/0!</v>
      </c>
      <c r="R123" s="39" t="e">
        <f t="shared" si="19"/>
        <v>#DIV/0!</v>
      </c>
    </row>
    <row r="124" spans="1:18" ht="24.95" customHeight="1" x14ac:dyDescent="0.2">
      <c r="A124" s="79" t="s">
        <v>118</v>
      </c>
      <c r="B124" s="79" t="s">
        <v>298</v>
      </c>
      <c r="C124" s="79" t="s">
        <v>307</v>
      </c>
      <c r="D124" s="79" t="s">
        <v>297</v>
      </c>
      <c r="E124" s="79" t="s">
        <v>98</v>
      </c>
      <c r="F124" s="79" t="s">
        <v>141</v>
      </c>
      <c r="G124" s="79">
        <v>9.41</v>
      </c>
      <c r="H124" s="79" t="s">
        <v>135</v>
      </c>
      <c r="J124" s="80">
        <f t="shared" si="20"/>
        <v>190</v>
      </c>
      <c r="K124" s="44">
        <f t="shared" si="14"/>
        <v>1787.9</v>
      </c>
      <c r="L124" s="33">
        <f>VLOOKUP(E124,'Raumgruppen - Leistungen'!$A$3:$D$18,4)*$M124</f>
        <v>0</v>
      </c>
      <c r="M124" s="83">
        <v>1</v>
      </c>
      <c r="N124" s="44" t="e">
        <f t="shared" si="16"/>
        <v>#DIV/0!</v>
      </c>
      <c r="O124" s="45" t="e">
        <f t="shared" si="17"/>
        <v>#DIV/0!</v>
      </c>
      <c r="P124" s="46" t="e">
        <f>N124*Stundenverrechnungssatz!$C$42</f>
        <v>#DIV/0!</v>
      </c>
      <c r="Q124" s="39" t="e">
        <f t="shared" si="18"/>
        <v>#DIV/0!</v>
      </c>
      <c r="R124" s="39" t="e">
        <f t="shared" si="19"/>
        <v>#DIV/0!</v>
      </c>
    </row>
    <row r="125" spans="1:18" ht="24.95" customHeight="1" x14ac:dyDescent="0.2">
      <c r="A125" s="79" t="s">
        <v>118</v>
      </c>
      <c r="B125" s="79" t="s">
        <v>298</v>
      </c>
      <c r="C125" s="79" t="s">
        <v>308</v>
      </c>
      <c r="D125" s="79" t="s">
        <v>243</v>
      </c>
      <c r="E125" s="79" t="s">
        <v>98</v>
      </c>
      <c r="F125" s="79" t="s">
        <v>141</v>
      </c>
      <c r="G125" s="79">
        <v>17.16</v>
      </c>
      <c r="H125" s="79" t="s">
        <v>135</v>
      </c>
      <c r="J125" s="80">
        <f t="shared" si="20"/>
        <v>190</v>
      </c>
      <c r="K125" s="44">
        <f t="shared" si="14"/>
        <v>3260.4</v>
      </c>
      <c r="L125" s="33">
        <f>VLOOKUP(E125,'Raumgruppen - Leistungen'!$A$3:$D$18,4)*$M125</f>
        <v>0</v>
      </c>
      <c r="M125" s="83">
        <v>1</v>
      </c>
      <c r="N125" s="44" t="e">
        <f t="shared" si="16"/>
        <v>#DIV/0!</v>
      </c>
      <c r="O125" s="45" t="e">
        <f t="shared" si="17"/>
        <v>#DIV/0!</v>
      </c>
      <c r="P125" s="46" t="e">
        <f>N125*Stundenverrechnungssatz!$C$42</f>
        <v>#DIV/0!</v>
      </c>
      <c r="Q125" s="39" t="e">
        <f t="shared" si="18"/>
        <v>#DIV/0!</v>
      </c>
      <c r="R125" s="39" t="e">
        <f t="shared" si="19"/>
        <v>#DIV/0!</v>
      </c>
    </row>
    <row r="126" spans="1:18" ht="24.95" customHeight="1" x14ac:dyDescent="0.2">
      <c r="A126" s="79" t="s">
        <v>118</v>
      </c>
      <c r="B126" s="79" t="s">
        <v>298</v>
      </c>
      <c r="C126" s="79" t="s">
        <v>309</v>
      </c>
      <c r="D126" s="79" t="s">
        <v>245</v>
      </c>
      <c r="E126" s="79" t="s">
        <v>98</v>
      </c>
      <c r="F126" s="79" t="s">
        <v>141</v>
      </c>
      <c r="G126" s="79">
        <v>17.14</v>
      </c>
      <c r="H126" s="79" t="s">
        <v>135</v>
      </c>
      <c r="J126" s="80">
        <f t="shared" si="20"/>
        <v>190</v>
      </c>
      <c r="K126" s="44">
        <f t="shared" si="14"/>
        <v>3256.6</v>
      </c>
      <c r="L126" s="33">
        <f>VLOOKUP(E126,'Raumgruppen - Leistungen'!$A$3:$D$18,4)*$M126</f>
        <v>0</v>
      </c>
      <c r="M126" s="83">
        <v>1</v>
      </c>
      <c r="N126" s="44" t="e">
        <f t="shared" si="16"/>
        <v>#DIV/0!</v>
      </c>
      <c r="O126" s="45" t="e">
        <f t="shared" si="17"/>
        <v>#DIV/0!</v>
      </c>
      <c r="P126" s="46" t="e">
        <f>N126*Stundenverrechnungssatz!$C$42</f>
        <v>#DIV/0!</v>
      </c>
      <c r="Q126" s="39" t="e">
        <f t="shared" si="18"/>
        <v>#DIV/0!</v>
      </c>
      <c r="R126" s="39" t="e">
        <f t="shared" si="19"/>
        <v>#DIV/0!</v>
      </c>
    </row>
    <row r="127" spans="1:18" ht="24.95" customHeight="1" x14ac:dyDescent="0.2">
      <c r="A127" s="79" t="s">
        <v>118</v>
      </c>
      <c r="B127" s="79" t="s">
        <v>298</v>
      </c>
      <c r="C127" s="79" t="s">
        <v>310</v>
      </c>
      <c r="D127" s="79" t="s">
        <v>289</v>
      </c>
      <c r="E127" s="79" t="s">
        <v>91</v>
      </c>
      <c r="F127" s="79" t="s">
        <v>122</v>
      </c>
      <c r="G127" s="79">
        <v>6.53</v>
      </c>
      <c r="H127" s="79" t="s">
        <v>123</v>
      </c>
      <c r="J127" s="80">
        <f t="shared" si="20"/>
        <v>76</v>
      </c>
      <c r="K127" s="44">
        <f t="shared" si="14"/>
        <v>496.28000000000003</v>
      </c>
      <c r="L127" s="33">
        <f>VLOOKUP(E127,'Raumgruppen - Leistungen'!$A$3:$D$18,4)*$M127</f>
        <v>0</v>
      </c>
      <c r="M127" s="83">
        <v>1</v>
      </c>
      <c r="N127" s="44" t="e">
        <f t="shared" si="16"/>
        <v>#DIV/0!</v>
      </c>
      <c r="O127" s="45" t="e">
        <f t="shared" si="17"/>
        <v>#DIV/0!</v>
      </c>
      <c r="P127" s="46" t="e">
        <f>N127*Stundenverrechnungssatz!$C$42</f>
        <v>#DIV/0!</v>
      </c>
      <c r="Q127" s="39" t="e">
        <f t="shared" si="18"/>
        <v>#DIV/0!</v>
      </c>
      <c r="R127" s="39" t="e">
        <f t="shared" si="19"/>
        <v>#DIV/0!</v>
      </c>
    </row>
    <row r="128" spans="1:18" ht="24.95" customHeight="1" x14ac:dyDescent="0.2">
      <c r="A128" s="79" t="s">
        <v>118</v>
      </c>
      <c r="B128" s="79" t="s">
        <v>298</v>
      </c>
      <c r="C128" s="79" t="s">
        <v>311</v>
      </c>
      <c r="D128" s="79" t="s">
        <v>312</v>
      </c>
      <c r="E128" s="79" t="s">
        <v>91</v>
      </c>
      <c r="F128" s="79" t="s">
        <v>122</v>
      </c>
      <c r="G128" s="79">
        <v>6.84</v>
      </c>
      <c r="H128" s="79" t="s">
        <v>123</v>
      </c>
      <c r="J128" s="80">
        <f t="shared" si="20"/>
        <v>76</v>
      </c>
      <c r="K128" s="44">
        <f t="shared" si="14"/>
        <v>519.84</v>
      </c>
      <c r="L128" s="33">
        <f>VLOOKUP(E128,'Raumgruppen - Leistungen'!$A$3:$D$18,4)*$M128</f>
        <v>0</v>
      </c>
      <c r="M128" s="83">
        <v>1</v>
      </c>
      <c r="N128" s="44" t="e">
        <f t="shared" si="16"/>
        <v>#DIV/0!</v>
      </c>
      <c r="O128" s="45" t="e">
        <f t="shared" si="17"/>
        <v>#DIV/0!</v>
      </c>
      <c r="P128" s="46" t="e">
        <f>N128*Stundenverrechnungssatz!$C$42</f>
        <v>#DIV/0!</v>
      </c>
      <c r="Q128" s="39" t="e">
        <f t="shared" si="18"/>
        <v>#DIV/0!</v>
      </c>
      <c r="R128" s="39" t="e">
        <f t="shared" si="19"/>
        <v>#DIV/0!</v>
      </c>
    </row>
    <row r="129" spans="1:18" ht="24.95" customHeight="1" x14ac:dyDescent="0.2">
      <c r="A129" s="79" t="s">
        <v>118</v>
      </c>
      <c r="B129" s="79" t="s">
        <v>298</v>
      </c>
      <c r="C129" s="79" t="s">
        <v>313</v>
      </c>
      <c r="D129" s="79" t="s">
        <v>285</v>
      </c>
      <c r="E129" s="79" t="s">
        <v>96</v>
      </c>
      <c r="F129" s="79" t="s">
        <v>122</v>
      </c>
      <c r="G129" s="79">
        <v>25.69</v>
      </c>
      <c r="H129" s="79">
        <v>2</v>
      </c>
      <c r="J129" s="80">
        <f t="shared" si="20"/>
        <v>76</v>
      </c>
      <c r="K129" s="44">
        <f t="shared" si="14"/>
        <v>1952.44</v>
      </c>
      <c r="L129" s="33">
        <f>VLOOKUP(E129,'Raumgruppen - Leistungen'!$A$3:$D$18,4)*$M129</f>
        <v>0</v>
      </c>
      <c r="M129" s="83">
        <v>1</v>
      </c>
      <c r="N129" s="44" t="e">
        <f t="shared" si="16"/>
        <v>#DIV/0!</v>
      </c>
      <c r="O129" s="45" t="e">
        <f t="shared" si="17"/>
        <v>#DIV/0!</v>
      </c>
      <c r="P129" s="46" t="e">
        <f>N129*Stundenverrechnungssatz!$C$42</f>
        <v>#DIV/0!</v>
      </c>
      <c r="Q129" s="39" t="e">
        <f t="shared" si="18"/>
        <v>#DIV/0!</v>
      </c>
      <c r="R129" s="39" t="e">
        <f t="shared" si="19"/>
        <v>#DIV/0!</v>
      </c>
    </row>
    <row r="130" spans="1:18" ht="24.95" customHeight="1" x14ac:dyDescent="0.2">
      <c r="A130" s="79" t="s">
        <v>118</v>
      </c>
      <c r="B130" s="79" t="s">
        <v>298</v>
      </c>
      <c r="C130" s="79" t="s">
        <v>314</v>
      </c>
      <c r="D130" s="79" t="s">
        <v>137</v>
      </c>
      <c r="E130" s="79" t="s">
        <v>96</v>
      </c>
      <c r="F130" s="79" t="s">
        <v>122</v>
      </c>
      <c r="G130" s="79">
        <v>33.9</v>
      </c>
      <c r="H130" s="79">
        <v>2</v>
      </c>
      <c r="J130" s="80">
        <f t="shared" si="20"/>
        <v>76</v>
      </c>
      <c r="K130" s="44">
        <f t="shared" si="14"/>
        <v>2576.4</v>
      </c>
      <c r="L130" s="33">
        <f>VLOOKUP(E130,'Raumgruppen - Leistungen'!$A$3:$D$18,4)*$M130</f>
        <v>0</v>
      </c>
      <c r="M130" s="83">
        <v>1</v>
      </c>
      <c r="N130" s="44" t="e">
        <f t="shared" si="16"/>
        <v>#DIV/0!</v>
      </c>
      <c r="O130" s="45" t="e">
        <f t="shared" si="17"/>
        <v>#DIV/0!</v>
      </c>
      <c r="P130" s="46" t="e">
        <f>N130*Stundenverrechnungssatz!$C$42</f>
        <v>#DIV/0!</v>
      </c>
      <c r="Q130" s="39" t="e">
        <f t="shared" si="18"/>
        <v>#DIV/0!</v>
      </c>
      <c r="R130" s="39" t="e">
        <f t="shared" si="19"/>
        <v>#DIV/0!</v>
      </c>
    </row>
    <row r="131" spans="1:18" ht="24.95" customHeight="1" x14ac:dyDescent="0.2">
      <c r="A131" s="79" t="s">
        <v>118</v>
      </c>
      <c r="B131" s="79" t="s">
        <v>298</v>
      </c>
      <c r="C131" s="79" t="s">
        <v>315</v>
      </c>
      <c r="D131" s="79" t="s">
        <v>137</v>
      </c>
      <c r="E131" s="79" t="s">
        <v>96</v>
      </c>
      <c r="F131" s="79" t="s">
        <v>122</v>
      </c>
      <c r="G131" s="79">
        <v>15.83</v>
      </c>
      <c r="H131" s="79">
        <v>2</v>
      </c>
      <c r="J131" s="80">
        <f t="shared" si="20"/>
        <v>76</v>
      </c>
      <c r="K131" s="44">
        <f t="shared" si="14"/>
        <v>1203.08</v>
      </c>
      <c r="L131" s="33">
        <f>VLOOKUP(E131,'Raumgruppen - Leistungen'!$A$3:$D$18,4)*$M131</f>
        <v>0</v>
      </c>
      <c r="M131" s="83">
        <v>1</v>
      </c>
      <c r="N131" s="44" t="e">
        <f t="shared" si="16"/>
        <v>#DIV/0!</v>
      </c>
      <c r="O131" s="45" t="e">
        <f t="shared" si="17"/>
        <v>#DIV/0!</v>
      </c>
      <c r="P131" s="46" t="e">
        <f>N131*Stundenverrechnungssatz!$C$42</f>
        <v>#DIV/0!</v>
      </c>
      <c r="Q131" s="39" t="e">
        <f t="shared" si="18"/>
        <v>#DIV/0!</v>
      </c>
      <c r="R131" s="39" t="e">
        <f t="shared" si="19"/>
        <v>#DIV/0!</v>
      </c>
    </row>
    <row r="132" spans="1:18" ht="24.95" customHeight="1" x14ac:dyDescent="0.2">
      <c r="A132" s="79" t="s">
        <v>118</v>
      </c>
      <c r="B132" s="79" t="s">
        <v>298</v>
      </c>
      <c r="C132" s="79" t="s">
        <v>316</v>
      </c>
      <c r="D132" s="79" t="s">
        <v>316</v>
      </c>
      <c r="E132" s="79" t="s">
        <v>96</v>
      </c>
      <c r="F132" s="79" t="s">
        <v>122</v>
      </c>
      <c r="G132" s="79">
        <v>12.62</v>
      </c>
      <c r="H132" s="79">
        <v>2</v>
      </c>
      <c r="J132" s="80">
        <f t="shared" si="20"/>
        <v>76</v>
      </c>
      <c r="K132" s="44">
        <f t="shared" si="14"/>
        <v>959.11999999999989</v>
      </c>
      <c r="L132" s="33">
        <f>VLOOKUP(E132,'Raumgruppen - Leistungen'!$A$3:$D$18,4)*$M132</f>
        <v>0</v>
      </c>
      <c r="M132" s="83">
        <v>1</v>
      </c>
      <c r="N132" s="44" t="e">
        <f t="shared" si="16"/>
        <v>#DIV/0!</v>
      </c>
      <c r="O132" s="45" t="e">
        <f t="shared" si="17"/>
        <v>#DIV/0!</v>
      </c>
      <c r="P132" s="46" t="e">
        <f>N132*Stundenverrechnungssatz!$C$42</f>
        <v>#DIV/0!</v>
      </c>
      <c r="Q132" s="39" t="e">
        <f t="shared" si="18"/>
        <v>#DIV/0!</v>
      </c>
      <c r="R132" s="39" t="e">
        <f t="shared" si="19"/>
        <v>#DIV/0!</v>
      </c>
    </row>
    <row r="134" spans="1:18" s="47" customFormat="1" ht="24.95" customHeight="1" x14ac:dyDescent="0.2">
      <c r="G134" s="51">
        <f>SUM(G4:G133)</f>
        <v>3667.3500000000022</v>
      </c>
      <c r="H134" s="51"/>
      <c r="I134" s="51"/>
      <c r="J134" s="51"/>
      <c r="K134" s="51">
        <f t="shared" ref="K134:R134" si="21">SUM(K4:K133)</f>
        <v>643689.78999999957</v>
      </c>
      <c r="L134" s="51"/>
      <c r="M134" s="84"/>
      <c r="N134" s="51" t="e">
        <f t="shared" si="21"/>
        <v>#DIV/0!</v>
      </c>
      <c r="O134" s="51" t="e">
        <f t="shared" si="21"/>
        <v>#DIV/0!</v>
      </c>
      <c r="P134" s="52" t="e">
        <f t="shared" si="21"/>
        <v>#DIV/0!</v>
      </c>
      <c r="Q134" s="52" t="e">
        <f t="shared" si="21"/>
        <v>#DIV/0!</v>
      </c>
      <c r="R134" s="52" t="e">
        <f t="shared" si="21"/>
        <v>#DIV/0!</v>
      </c>
    </row>
  </sheetData>
  <sheetProtection algorithmName="SHA-512" hashValue="0XPotmPWb/MPUa1Ct1XozddM+iHDw/m7fmJN8UqiMigFtstg/3qv6Bw6nrBgpN33k9YqKmovJnpW3p1kuE6eGQ==" saltValue="Nq8xIV2TLn7IeBLHiN3n+w=="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7" customWidth="1"/>
  </cols>
  <sheetData>
    <row r="1" spans="1:4" ht="15" x14ac:dyDescent="0.2">
      <c r="B1" s="86"/>
      <c r="D1" s="94"/>
    </row>
    <row r="2" spans="1:4" ht="62.25" customHeight="1" x14ac:dyDescent="0.25">
      <c r="A2" s="88"/>
      <c r="B2" s="89" t="s">
        <v>26</v>
      </c>
      <c r="C2" s="90" t="s">
        <v>83</v>
      </c>
      <c r="D2" s="95" t="s">
        <v>84</v>
      </c>
    </row>
    <row r="3" spans="1:4" x14ac:dyDescent="0.2">
      <c r="A3" s="91" t="s">
        <v>85</v>
      </c>
      <c r="B3" s="91" t="s">
        <v>86</v>
      </c>
      <c r="C3" s="92">
        <v>5</v>
      </c>
      <c r="D3" s="96"/>
    </row>
    <row r="4" spans="1:4" x14ac:dyDescent="0.2">
      <c r="A4" s="91" t="s">
        <v>87</v>
      </c>
      <c r="B4" s="91" t="s">
        <v>88</v>
      </c>
      <c r="C4" s="93">
        <v>2</v>
      </c>
      <c r="D4" s="96"/>
    </row>
    <row r="5" spans="1:4" x14ac:dyDescent="0.2">
      <c r="A5" s="91" t="s">
        <v>89</v>
      </c>
      <c r="B5" s="91" t="s">
        <v>90</v>
      </c>
      <c r="C5" s="93">
        <v>1</v>
      </c>
      <c r="D5" s="96"/>
    </row>
    <row r="6" spans="1:4" x14ac:dyDescent="0.2">
      <c r="A6" s="91" t="s">
        <v>91</v>
      </c>
      <c r="B6" s="91" t="s">
        <v>92</v>
      </c>
      <c r="C6" s="93">
        <v>2</v>
      </c>
      <c r="D6" s="96"/>
    </row>
    <row r="7" spans="1:4" x14ac:dyDescent="0.2">
      <c r="A7" s="91" t="s">
        <v>93</v>
      </c>
      <c r="B7" s="91" t="s">
        <v>94</v>
      </c>
      <c r="C7" s="93">
        <v>5</v>
      </c>
      <c r="D7" s="96"/>
    </row>
    <row r="8" spans="1:4" x14ac:dyDescent="0.2">
      <c r="A8" s="91" t="s">
        <v>95</v>
      </c>
      <c r="B8" s="91" t="s">
        <v>317</v>
      </c>
      <c r="C8" s="93">
        <v>5</v>
      </c>
      <c r="D8" s="96"/>
    </row>
    <row r="9" spans="1:4" x14ac:dyDescent="0.2">
      <c r="A9" s="91" t="s">
        <v>96</v>
      </c>
      <c r="B9" s="91" t="s">
        <v>97</v>
      </c>
      <c r="C9" s="93">
        <v>2</v>
      </c>
      <c r="D9" s="96"/>
    </row>
    <row r="10" spans="1:4" x14ac:dyDescent="0.2">
      <c r="A10" s="91" t="s">
        <v>98</v>
      </c>
      <c r="B10" s="91" t="s">
        <v>99</v>
      </c>
      <c r="C10" s="93">
        <v>5</v>
      </c>
      <c r="D10" s="96"/>
    </row>
    <row r="11" spans="1:4" x14ac:dyDescent="0.2">
      <c r="A11" s="91" t="s">
        <v>100</v>
      </c>
      <c r="B11" s="91" t="s">
        <v>101</v>
      </c>
      <c r="C11" s="93">
        <v>5</v>
      </c>
      <c r="D11" s="96"/>
    </row>
    <row r="12" spans="1:4" x14ac:dyDescent="0.2">
      <c r="A12" s="91" t="s">
        <v>102</v>
      </c>
      <c r="B12" s="91" t="s">
        <v>103</v>
      </c>
      <c r="C12" s="93">
        <v>2.5</v>
      </c>
      <c r="D12" s="96"/>
    </row>
    <row r="13" spans="1:4" x14ac:dyDescent="0.2">
      <c r="A13" s="91" t="s">
        <v>106</v>
      </c>
      <c r="B13" s="91" t="s">
        <v>107</v>
      </c>
      <c r="C13" s="93">
        <v>5</v>
      </c>
      <c r="D13" s="96"/>
    </row>
    <row r="14" spans="1:4" x14ac:dyDescent="0.2">
      <c r="A14" s="91" t="s">
        <v>108</v>
      </c>
      <c r="B14" s="91" t="s">
        <v>109</v>
      </c>
      <c r="C14" s="93">
        <v>5</v>
      </c>
      <c r="D14" s="96"/>
    </row>
    <row r="15" spans="1:4" x14ac:dyDescent="0.2">
      <c r="A15" s="91" t="s">
        <v>110</v>
      </c>
      <c r="B15" s="91" t="s">
        <v>111</v>
      </c>
      <c r="C15" s="93">
        <v>5</v>
      </c>
      <c r="D15" s="96"/>
    </row>
    <row r="16" spans="1:4" x14ac:dyDescent="0.2">
      <c r="A16" s="91" t="s">
        <v>112</v>
      </c>
      <c r="B16" s="91" t="s">
        <v>113</v>
      </c>
      <c r="C16" s="93">
        <v>5</v>
      </c>
      <c r="D16" s="96"/>
    </row>
    <row r="17" spans="1:4" x14ac:dyDescent="0.2">
      <c r="A17" s="91" t="s">
        <v>114</v>
      </c>
      <c r="B17" s="91" t="s">
        <v>115</v>
      </c>
      <c r="C17" s="93">
        <v>2.5</v>
      </c>
      <c r="D17" s="96"/>
    </row>
    <row r="18" spans="1:4" x14ac:dyDescent="0.2">
      <c r="A18" s="91" t="s">
        <v>116</v>
      </c>
      <c r="B18" s="91" t="s">
        <v>117</v>
      </c>
      <c r="C18" s="93">
        <v>5</v>
      </c>
      <c r="D18" s="96"/>
    </row>
  </sheetData>
  <sheetProtection algorithmName="SHA-512" hashValue="HwW4R9S+ir007iZhhu+POZD+mrT+qGGTYPql6MWsLMewe1nSdQyWcVUAwCURqJl3I2k5EO1/qr6XohG7wU/HaA==" saltValue="DSV1iFlJn/0fG9ArSkV8o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5" workbookViewId="0">
      <selection activeCell="A53" sqref="A53"/>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21" t="s">
        <v>74</v>
      </c>
      <c r="B1" s="122"/>
      <c r="C1" s="123"/>
    </row>
    <row r="2" spans="1:3" ht="12.75" customHeight="1" x14ac:dyDescent="0.2">
      <c r="A2" s="124"/>
      <c r="B2" s="125"/>
      <c r="C2" s="128" t="s">
        <v>27</v>
      </c>
    </row>
    <row r="3" spans="1:3" ht="33" customHeight="1" thickBot="1" x14ac:dyDescent="0.25">
      <c r="A3" s="126"/>
      <c r="B3" s="127"/>
      <c r="C3" s="129"/>
    </row>
    <row r="4" spans="1:3" ht="15.75" thickBot="1" x14ac:dyDescent="0.25">
      <c r="A4" s="10" t="s">
        <v>28</v>
      </c>
      <c r="B4" s="11">
        <v>1</v>
      </c>
      <c r="C4" s="12"/>
    </row>
    <row r="5" spans="1:3" ht="15" x14ac:dyDescent="0.2">
      <c r="A5" s="13" t="s">
        <v>29</v>
      </c>
      <c r="B5" s="130"/>
      <c r="C5" s="13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17" t="s">
        <v>37</v>
      </c>
      <c r="C12" s="11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17" t="s">
        <v>37</v>
      </c>
      <c r="C23" s="11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19" t="s">
        <v>37</v>
      </c>
      <c r="C30" s="12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13"/>
      <c r="B41" s="114"/>
      <c r="C41" s="115"/>
    </row>
    <row r="42" spans="1:3" ht="15.75" thickBot="1" x14ac:dyDescent="0.25">
      <c r="A42" s="21" t="s">
        <v>66</v>
      </c>
      <c r="B42" s="30"/>
      <c r="C42" s="19">
        <f>C40</f>
        <v>0</v>
      </c>
    </row>
    <row r="43" spans="1:3" x14ac:dyDescent="0.2">
      <c r="A43" s="31"/>
      <c r="B43" s="31"/>
      <c r="C43" s="31"/>
    </row>
    <row r="44" spans="1:3" ht="15" x14ac:dyDescent="0.25">
      <c r="A44" s="116" t="s">
        <v>67</v>
      </c>
      <c r="B44" s="116"/>
      <c r="C44" s="116"/>
    </row>
    <row r="46" spans="1:3" x14ac:dyDescent="0.2">
      <c r="A46" s="103"/>
      <c r="B46" s="103"/>
      <c r="C46" s="103"/>
    </row>
  </sheetData>
  <sheetProtection algorithmName="SHA-512" hashValue="yLt4Q68P3lLNImVA2t2rFxb5vpRXarqmzWZejsvfD+3DvRtb8dd1jYBec71pqWPPm20sad3CiqGXO+29VX8hMw==" saltValue="nVicWSDeeZkeaf8syIfLJg=="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2024-07-19T05:37:01Z</dcterms:modified>
</cp:coreProperties>
</file>