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Allgemeines\Sportanlagen\REINIGUNG\2024\Ausschreibung\Anlagen Ausschreibung\"/>
    </mc:Choice>
  </mc:AlternateContent>
  <workbookProtection workbookAlgorithmName="SHA-512" workbookHashValue="V1d/NGUs5ngUo+EcgluogNutONO2MgnoH316T3pDaoaHgURawYF2afOq/sEvcccjhTYOXbxFxeEN9ys7cTxI9w==" workbookSaltValue="+qA5QKkV7JKF3nUJ9cTBew==" workbookSpinCount="100000" lockStructure="1"/>
  <bookViews>
    <workbookView xWindow="-915" yWindow="225" windowWidth="24915" windowHeight="11580" tabRatio="803"/>
  </bookViews>
  <sheets>
    <sheet name="Vorbemerkungen" sheetId="17" r:id="rId1"/>
    <sheet name="Erläuterungen" sheetId="5" r:id="rId2"/>
    <sheet name="LV" sheetId="18" r:id="rId3"/>
    <sheet name="Bieterdaten - Preisübersicht" sheetId="4" r:id="rId4"/>
    <sheet name="Raumgruppen - Leistungswerte" sheetId="9" r:id="rId5"/>
    <sheet name="UR_Raumbuch" sheetId="2" r:id="rId6"/>
    <sheet name="UR_StVS" sheetId="1" r:id="rId7"/>
  </sheets>
  <definedNames>
    <definedName name="_xlnm._FilterDatabase" localSheetId="5" hidden="1">UR_Raumbuch!$A$2:$S$163</definedName>
    <definedName name="MATRIX_RAUM_GESCHOSS">UR_Raumbuch!$D$3:$S$162</definedName>
  </definedNames>
  <calcPr calcId="162913"/>
</workbook>
</file>

<file path=xl/calcChain.xml><?xml version="1.0" encoding="utf-8"?>
<calcChain xmlns="http://schemas.openxmlformats.org/spreadsheetml/2006/main">
  <c r="M4" i="2" l="1"/>
  <c r="M5" i="2"/>
  <c r="K4" i="2"/>
  <c r="J4" i="2" s="1"/>
  <c r="K5" i="2"/>
  <c r="J5" i="2" s="1"/>
  <c r="L4" i="2" l="1"/>
  <c r="O4" i="2"/>
  <c r="L5" i="2"/>
  <c r="O5" i="2"/>
  <c r="P5" i="2" l="1"/>
  <c r="P4" i="2"/>
  <c r="K6" i="2" l="1"/>
  <c r="K10" i="2"/>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5" i="2"/>
  <c r="K49" i="2"/>
  <c r="K50" i="2"/>
  <c r="K51" i="2"/>
  <c r="K52" i="2"/>
  <c r="K53" i="2"/>
  <c r="K54" i="2"/>
  <c r="K55" i="2"/>
  <c r="K56" i="2"/>
  <c r="K57" i="2"/>
  <c r="K58" i="2"/>
  <c r="K59" i="2"/>
  <c r="K60" i="2"/>
  <c r="K61" i="2"/>
  <c r="K62" i="2"/>
  <c r="K63" i="2"/>
  <c r="K64" i="2"/>
  <c r="K65" i="2"/>
  <c r="K66" i="2"/>
  <c r="K67" i="2"/>
  <c r="K68" i="2"/>
  <c r="K69" i="2"/>
  <c r="K70" i="2"/>
  <c r="K71" i="2"/>
  <c r="K72" i="2"/>
  <c r="K73" i="2"/>
  <c r="K74" i="2"/>
  <c r="K75" i="2"/>
  <c r="K76" i="2"/>
  <c r="K77" i="2"/>
  <c r="K78" i="2"/>
  <c r="K83" i="2"/>
  <c r="K84" i="2"/>
  <c r="K86" i="2"/>
  <c r="K87" i="2"/>
  <c r="K89" i="2"/>
  <c r="K90" i="2"/>
  <c r="K91" i="2"/>
  <c r="K92" i="2"/>
  <c r="K93" i="2"/>
  <c r="K95" i="2"/>
  <c r="K96" i="2"/>
  <c r="K97" i="2"/>
  <c r="K98" i="2"/>
  <c r="K99" i="2"/>
  <c r="K100" i="2"/>
  <c r="K101" i="2"/>
  <c r="K102" i="2"/>
  <c r="K103" i="2"/>
  <c r="K104" i="2"/>
  <c r="K105" i="2"/>
  <c r="K106" i="2"/>
  <c r="K107" i="2"/>
  <c r="K108" i="2"/>
  <c r="K109" i="2"/>
  <c r="K110" i="2"/>
  <c r="K111" i="2"/>
  <c r="K112" i="2"/>
  <c r="K113" i="2"/>
  <c r="K114" i="2"/>
  <c r="K115" i="2"/>
  <c r="K116" i="2"/>
  <c r="K117" i="2"/>
  <c r="K118" i="2"/>
  <c r="K119" i="2"/>
  <c r="K120" i="2"/>
  <c r="K121" i="2"/>
  <c r="K122" i="2"/>
  <c r="K123" i="2"/>
  <c r="K124" i="2"/>
  <c r="K125" i="2"/>
  <c r="K127" i="2"/>
  <c r="K128" i="2"/>
  <c r="K129" i="2"/>
  <c r="K130" i="2"/>
  <c r="K131" i="2"/>
  <c r="K132" i="2"/>
  <c r="K133" i="2"/>
  <c r="K134" i="2"/>
  <c r="K135" i="2"/>
  <c r="K136" i="2"/>
  <c r="K141" i="2"/>
  <c r="K142" i="2"/>
  <c r="K143" i="2"/>
  <c r="K144" i="2"/>
  <c r="K145" i="2"/>
  <c r="K146" i="2"/>
  <c r="K147" i="2"/>
  <c r="K148" i="2"/>
  <c r="K149" i="2"/>
  <c r="K150" i="2"/>
  <c r="K151" i="2"/>
  <c r="K152" i="2"/>
  <c r="K153" i="2"/>
  <c r="K154" i="2"/>
  <c r="K155" i="2"/>
  <c r="K156" i="2"/>
  <c r="K157" i="2"/>
  <c r="K158" i="2"/>
  <c r="K159" i="2"/>
  <c r="K161" i="2"/>
  <c r="K162" i="2"/>
  <c r="K94" i="2" l="1"/>
  <c r="J94" i="2" l="1"/>
  <c r="M42" i="2" l="1"/>
  <c r="O42" i="2" s="1"/>
  <c r="J6"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5"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83" i="2"/>
  <c r="J84" i="2"/>
  <c r="J86" i="2"/>
  <c r="J87" i="2"/>
  <c r="J89" i="2"/>
  <c r="J90" i="2"/>
  <c r="J91" i="2"/>
  <c r="J92" i="2"/>
  <c r="J93" i="2"/>
  <c r="J95" i="2"/>
  <c r="J96" i="2"/>
  <c r="J97" i="2"/>
  <c r="J98"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7" i="2"/>
  <c r="J128" i="2"/>
  <c r="J129" i="2"/>
  <c r="J130" i="2"/>
  <c r="J131" i="2"/>
  <c r="J132" i="2"/>
  <c r="J133" i="2"/>
  <c r="J134" i="2"/>
  <c r="J135" i="2"/>
  <c r="J136" i="2"/>
  <c r="J141" i="2"/>
  <c r="J142" i="2"/>
  <c r="J143" i="2"/>
  <c r="J144" i="2"/>
  <c r="J145" i="2"/>
  <c r="J146" i="2"/>
  <c r="J147" i="2"/>
  <c r="J148" i="2"/>
  <c r="J149" i="2"/>
  <c r="J150" i="2"/>
  <c r="J151" i="2"/>
  <c r="J152" i="2"/>
  <c r="J153" i="2"/>
  <c r="J154" i="2"/>
  <c r="J155" i="2"/>
  <c r="J156" i="2"/>
  <c r="J157" i="2"/>
  <c r="J158" i="2"/>
  <c r="J159" i="2"/>
  <c r="J161" i="2"/>
  <c r="J162" i="2"/>
  <c r="P42" i="2" l="1"/>
  <c r="M6" i="2"/>
  <c r="M10" i="2"/>
  <c r="M11" i="2"/>
  <c r="O11" i="2" s="1"/>
  <c r="M12" i="2"/>
  <c r="O12" i="2" s="1"/>
  <c r="M13" i="2"/>
  <c r="O13" i="2" s="1"/>
  <c r="M14" i="2"/>
  <c r="M15" i="2"/>
  <c r="O15" i="2" s="1"/>
  <c r="M16" i="2"/>
  <c r="M17" i="2"/>
  <c r="O17" i="2" s="1"/>
  <c r="M18" i="2"/>
  <c r="O18" i="2" s="1"/>
  <c r="M19" i="2"/>
  <c r="O19" i="2" s="1"/>
  <c r="M20" i="2"/>
  <c r="M21" i="2"/>
  <c r="O21" i="2" s="1"/>
  <c r="M22" i="2"/>
  <c r="O22" i="2" s="1"/>
  <c r="M23" i="2"/>
  <c r="O23" i="2" s="1"/>
  <c r="M24" i="2"/>
  <c r="M25" i="2"/>
  <c r="O25" i="2" s="1"/>
  <c r="M26" i="2"/>
  <c r="O26" i="2" s="1"/>
  <c r="M27" i="2"/>
  <c r="O27" i="2" s="1"/>
  <c r="M28" i="2"/>
  <c r="M29" i="2"/>
  <c r="O29" i="2" s="1"/>
  <c r="M30" i="2"/>
  <c r="O30" i="2" s="1"/>
  <c r="M31" i="2"/>
  <c r="O31" i="2" s="1"/>
  <c r="M32" i="2"/>
  <c r="O32" i="2" s="1"/>
  <c r="M33" i="2"/>
  <c r="O33" i="2" s="1"/>
  <c r="M34" i="2"/>
  <c r="O34" i="2" s="1"/>
  <c r="M35" i="2"/>
  <c r="M36" i="2"/>
  <c r="O36" i="2" s="1"/>
  <c r="M37" i="2"/>
  <c r="O37" i="2" s="1"/>
  <c r="M38" i="2"/>
  <c r="O38" i="2" s="1"/>
  <c r="M39" i="2"/>
  <c r="M40" i="2"/>
  <c r="O40" i="2" s="1"/>
  <c r="M41" i="2"/>
  <c r="O41" i="2" s="1"/>
  <c r="M45" i="2"/>
  <c r="O45" i="2" s="1"/>
  <c r="M49" i="2"/>
  <c r="O49" i="2" s="1"/>
  <c r="M50" i="2"/>
  <c r="M51" i="2"/>
  <c r="O51" i="2" s="1"/>
  <c r="M52" i="2"/>
  <c r="O52" i="2" s="1"/>
  <c r="M53" i="2"/>
  <c r="O53" i="2" s="1"/>
  <c r="M54" i="2"/>
  <c r="M55" i="2"/>
  <c r="O55" i="2" s="1"/>
  <c r="M56" i="2"/>
  <c r="O56" i="2" s="1"/>
  <c r="M57" i="2"/>
  <c r="M58" i="2"/>
  <c r="O58" i="2" s="1"/>
  <c r="M59" i="2"/>
  <c r="O59" i="2" s="1"/>
  <c r="M60" i="2"/>
  <c r="O60" i="2" s="1"/>
  <c r="M61" i="2"/>
  <c r="M62" i="2"/>
  <c r="O62" i="2" s="1"/>
  <c r="M63" i="2"/>
  <c r="O63" i="2" s="1"/>
  <c r="M64" i="2"/>
  <c r="M65" i="2"/>
  <c r="O65" i="2" s="1"/>
  <c r="M66" i="2"/>
  <c r="O66" i="2" s="1"/>
  <c r="M67" i="2"/>
  <c r="O67" i="2" s="1"/>
  <c r="M68" i="2"/>
  <c r="M69" i="2"/>
  <c r="O69" i="2" s="1"/>
  <c r="M70" i="2"/>
  <c r="O70" i="2" s="1"/>
  <c r="M71" i="2"/>
  <c r="O71" i="2" s="1"/>
  <c r="M72" i="2"/>
  <c r="M73" i="2"/>
  <c r="O73" i="2" s="1"/>
  <c r="M74" i="2"/>
  <c r="O74" i="2" s="1"/>
  <c r="M75" i="2"/>
  <c r="O75" i="2" s="1"/>
  <c r="M76" i="2"/>
  <c r="M77" i="2"/>
  <c r="O77" i="2" s="1"/>
  <c r="M78" i="2"/>
  <c r="O78" i="2" s="1"/>
  <c r="M83" i="2"/>
  <c r="O83" i="2" s="1"/>
  <c r="M84" i="2"/>
  <c r="O84" i="2" s="1"/>
  <c r="M86" i="2"/>
  <c r="O86" i="2" s="1"/>
  <c r="M87" i="2"/>
  <c r="O87" i="2" s="1"/>
  <c r="M89" i="2"/>
  <c r="O89" i="2" s="1"/>
  <c r="M90" i="2"/>
  <c r="M91" i="2"/>
  <c r="O91" i="2" s="1"/>
  <c r="M92" i="2"/>
  <c r="O92" i="2" s="1"/>
  <c r="M93" i="2"/>
  <c r="O93" i="2" s="1"/>
  <c r="M94" i="2"/>
  <c r="M95" i="2"/>
  <c r="O95" i="2" s="1"/>
  <c r="M96" i="2"/>
  <c r="O96" i="2" s="1"/>
  <c r="M97" i="2"/>
  <c r="O97" i="2" s="1"/>
  <c r="M98" i="2"/>
  <c r="M99" i="2"/>
  <c r="O99" i="2" s="1"/>
  <c r="M100" i="2"/>
  <c r="O100" i="2" s="1"/>
  <c r="M101" i="2"/>
  <c r="O101" i="2" s="1"/>
  <c r="M102" i="2"/>
  <c r="M103" i="2"/>
  <c r="O103" i="2" s="1"/>
  <c r="M104" i="2"/>
  <c r="O104" i="2" s="1"/>
  <c r="M105" i="2"/>
  <c r="O105" i="2" s="1"/>
  <c r="M106" i="2"/>
  <c r="M107" i="2"/>
  <c r="O107" i="2" s="1"/>
  <c r="M108" i="2"/>
  <c r="O108" i="2" s="1"/>
  <c r="M109" i="2"/>
  <c r="O109" i="2" s="1"/>
  <c r="M110" i="2"/>
  <c r="M111" i="2"/>
  <c r="O111" i="2" s="1"/>
  <c r="M112" i="2"/>
  <c r="O112" i="2" s="1"/>
  <c r="M113" i="2"/>
  <c r="O113" i="2" s="1"/>
  <c r="M114" i="2"/>
  <c r="M115" i="2"/>
  <c r="O115" i="2" s="1"/>
  <c r="M116" i="2"/>
  <c r="O116" i="2" s="1"/>
  <c r="M117" i="2"/>
  <c r="O117" i="2" s="1"/>
  <c r="M118" i="2"/>
  <c r="M119" i="2"/>
  <c r="O119" i="2" s="1"/>
  <c r="M120" i="2"/>
  <c r="O120" i="2" s="1"/>
  <c r="M121" i="2"/>
  <c r="O121" i="2" s="1"/>
  <c r="M122" i="2"/>
  <c r="M123" i="2"/>
  <c r="O123" i="2" s="1"/>
  <c r="M124" i="2"/>
  <c r="O124" i="2" s="1"/>
  <c r="M125" i="2"/>
  <c r="O125" i="2" s="1"/>
  <c r="M127" i="2"/>
  <c r="O127" i="2" s="1"/>
  <c r="M128" i="2"/>
  <c r="O128" i="2" s="1"/>
  <c r="M129" i="2"/>
  <c r="O129" i="2" s="1"/>
  <c r="M130" i="2"/>
  <c r="M131" i="2"/>
  <c r="O131" i="2" s="1"/>
  <c r="M132" i="2"/>
  <c r="O132" i="2" s="1"/>
  <c r="M133" i="2"/>
  <c r="O133" i="2" s="1"/>
  <c r="M134" i="2"/>
  <c r="M135" i="2"/>
  <c r="O135" i="2" s="1"/>
  <c r="M136" i="2"/>
  <c r="O136" i="2" s="1"/>
  <c r="M141" i="2"/>
  <c r="O141" i="2" s="1"/>
  <c r="M142" i="2"/>
  <c r="O142" i="2" s="1"/>
  <c r="M143" i="2"/>
  <c r="O143" i="2" s="1"/>
  <c r="M144" i="2"/>
  <c r="O144" i="2" s="1"/>
  <c r="M145" i="2"/>
  <c r="O145" i="2" s="1"/>
  <c r="M146" i="2"/>
  <c r="O146" i="2" s="1"/>
  <c r="M147" i="2"/>
  <c r="O147" i="2" s="1"/>
  <c r="M148" i="2"/>
  <c r="O148" i="2" s="1"/>
  <c r="M149" i="2"/>
  <c r="O149" i="2" s="1"/>
  <c r="M150" i="2"/>
  <c r="O150" i="2" s="1"/>
  <c r="M151" i="2"/>
  <c r="O151" i="2" s="1"/>
  <c r="M152" i="2"/>
  <c r="O152" i="2" s="1"/>
  <c r="M153" i="2"/>
  <c r="O153" i="2" s="1"/>
  <c r="M154" i="2"/>
  <c r="O154" i="2" s="1"/>
  <c r="M155" i="2"/>
  <c r="O155" i="2" s="1"/>
  <c r="M156" i="2"/>
  <c r="O156" i="2" s="1"/>
  <c r="M157" i="2"/>
  <c r="O157" i="2" s="1"/>
  <c r="M158" i="2"/>
  <c r="O158" i="2" s="1"/>
  <c r="M159" i="2"/>
  <c r="O159" i="2" s="1"/>
  <c r="M161" i="2"/>
  <c r="M162" i="2"/>
  <c r="O162" i="2" s="1"/>
  <c r="L6"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5"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83" i="2"/>
  <c r="L84" i="2"/>
  <c r="L86" i="2"/>
  <c r="L87"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3" i="2"/>
  <c r="L124" i="2"/>
  <c r="L125" i="2"/>
  <c r="L127" i="2"/>
  <c r="L128" i="2"/>
  <c r="L129" i="2"/>
  <c r="L130" i="2"/>
  <c r="L131" i="2"/>
  <c r="L132" i="2"/>
  <c r="L133" i="2"/>
  <c r="L134" i="2"/>
  <c r="L135" i="2"/>
  <c r="L136" i="2"/>
  <c r="L141" i="2"/>
  <c r="L142" i="2"/>
  <c r="L143" i="2"/>
  <c r="L144" i="2"/>
  <c r="L145" i="2"/>
  <c r="L146" i="2"/>
  <c r="L147" i="2"/>
  <c r="L148" i="2"/>
  <c r="L149" i="2"/>
  <c r="L150" i="2"/>
  <c r="L151" i="2"/>
  <c r="L152" i="2"/>
  <c r="L153" i="2"/>
  <c r="L154" i="2"/>
  <c r="L155" i="2"/>
  <c r="L156" i="2"/>
  <c r="L157" i="2"/>
  <c r="L158" i="2"/>
  <c r="L159" i="2"/>
  <c r="L161" i="2"/>
  <c r="L162" i="2"/>
  <c r="F163" i="2"/>
  <c r="D3"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O161" i="2" l="1"/>
  <c r="O54" i="2"/>
  <c r="P54" i="2" s="1"/>
  <c r="O50" i="2"/>
  <c r="P50" i="2" s="1"/>
  <c r="O6" i="2"/>
  <c r="P6" i="2" s="1"/>
  <c r="O134" i="2"/>
  <c r="P134" i="2" s="1"/>
  <c r="O130" i="2"/>
  <c r="P130" i="2" s="1"/>
  <c r="O122" i="2"/>
  <c r="P122" i="2" s="1"/>
  <c r="O118" i="2"/>
  <c r="P118" i="2" s="1"/>
  <c r="O114" i="2"/>
  <c r="P114" i="2" s="1"/>
  <c r="O110" i="2"/>
  <c r="P110" i="2" s="1"/>
  <c r="O106" i="2"/>
  <c r="P106" i="2" s="1"/>
  <c r="O102" i="2"/>
  <c r="P102" i="2" s="1"/>
  <c r="O98" i="2"/>
  <c r="P98" i="2" s="1"/>
  <c r="O94" i="2"/>
  <c r="P94" i="2" s="1"/>
  <c r="O90" i="2"/>
  <c r="P90" i="2" s="1"/>
  <c r="O76" i="2"/>
  <c r="P76" i="2" s="1"/>
  <c r="O72" i="2"/>
  <c r="P72" i="2" s="1"/>
  <c r="O68" i="2"/>
  <c r="P68" i="2" s="1"/>
  <c r="O64" i="2"/>
  <c r="P64" i="2" s="1"/>
  <c r="O61" i="2"/>
  <c r="P61" i="2" s="1"/>
  <c r="O57" i="2"/>
  <c r="P57" i="2" s="1"/>
  <c r="O39" i="2"/>
  <c r="P39" i="2" s="1"/>
  <c r="O35" i="2"/>
  <c r="P35" i="2" s="1"/>
  <c r="O28" i="2"/>
  <c r="P28" i="2" s="1"/>
  <c r="O24" i="2"/>
  <c r="P24" i="2" s="1"/>
  <c r="O20" i="2"/>
  <c r="P20" i="2" s="1"/>
  <c r="O16" i="2"/>
  <c r="P16" i="2" s="1"/>
  <c r="O14" i="2"/>
  <c r="P14" i="2" s="1"/>
  <c r="O10" i="2"/>
  <c r="P10" i="2" s="1"/>
  <c r="P162" i="2"/>
  <c r="P158" i="2"/>
  <c r="P156" i="2"/>
  <c r="P154" i="2"/>
  <c r="P152" i="2"/>
  <c r="P150" i="2"/>
  <c r="P148" i="2"/>
  <c r="P146" i="2"/>
  <c r="P144" i="2"/>
  <c r="P142" i="2"/>
  <c r="P136" i="2"/>
  <c r="P128" i="2"/>
  <c r="P124" i="2"/>
  <c r="P120" i="2"/>
  <c r="P116" i="2"/>
  <c r="P112" i="2"/>
  <c r="P86" i="2"/>
  <c r="P84" i="2"/>
  <c r="P78" i="2"/>
  <c r="P74" i="2"/>
  <c r="P70" i="2"/>
  <c r="P66" i="2"/>
  <c r="P62" i="2"/>
  <c r="P59" i="2"/>
  <c r="P55" i="2"/>
  <c r="P53" i="2"/>
  <c r="P51" i="2"/>
  <c r="P49" i="2"/>
  <c r="P41" i="2"/>
  <c r="P37" i="2"/>
  <c r="P33" i="2"/>
  <c r="P22" i="2"/>
  <c r="P18" i="2"/>
  <c r="P12" i="2"/>
  <c r="P159" i="2"/>
  <c r="P157" i="2"/>
  <c r="P155" i="2"/>
  <c r="P153" i="2"/>
  <c r="P151" i="2"/>
  <c r="P149" i="2"/>
  <c r="P147" i="2"/>
  <c r="P145" i="2"/>
  <c r="P143" i="2"/>
  <c r="P141" i="2"/>
  <c r="P135" i="2"/>
  <c r="P133" i="2"/>
  <c r="P131" i="2"/>
  <c r="P127" i="2"/>
  <c r="P125" i="2"/>
  <c r="P123" i="2"/>
  <c r="P121" i="2"/>
  <c r="P119" i="2"/>
  <c r="P117" i="2"/>
  <c r="P115" i="2"/>
  <c r="P113" i="2"/>
  <c r="P111" i="2"/>
  <c r="P105" i="2"/>
  <c r="P101" i="2"/>
  <c r="P93" i="2"/>
  <c r="P91" i="2"/>
  <c r="P89" i="2"/>
  <c r="P87" i="2"/>
  <c r="P83" i="2"/>
  <c r="P77" i="2"/>
  <c r="P75" i="2"/>
  <c r="P73" i="2"/>
  <c r="P71" i="2"/>
  <c r="P69" i="2"/>
  <c r="P67" i="2"/>
  <c r="P65" i="2"/>
  <c r="P63" i="2"/>
  <c r="P60" i="2"/>
  <c r="P58" i="2"/>
  <c r="P56" i="2"/>
  <c r="P52" i="2"/>
  <c r="P40" i="2"/>
  <c r="P38" i="2"/>
  <c r="P34" i="2"/>
  <c r="P32" i="2"/>
  <c r="P31" i="2"/>
  <c r="P29" i="2"/>
  <c r="P25" i="2"/>
  <c r="P23" i="2"/>
  <c r="P21" i="2"/>
  <c r="P19" i="2"/>
  <c r="P17" i="2"/>
  <c r="P15" i="2"/>
  <c r="P13" i="2"/>
  <c r="P11" i="2"/>
  <c r="P129" i="2"/>
  <c r="P132" i="2"/>
  <c r="P109" i="2"/>
  <c r="P108" i="2"/>
  <c r="P107" i="2"/>
  <c r="P104" i="2"/>
  <c r="P103" i="2"/>
  <c r="P100" i="2"/>
  <c r="P99" i="2"/>
  <c r="P97" i="2"/>
  <c r="P96" i="2"/>
  <c r="P95" i="2"/>
  <c r="P92" i="2"/>
  <c r="P45" i="2"/>
  <c r="P36" i="2"/>
  <c r="P30" i="2"/>
  <c r="P27" i="2"/>
  <c r="P26" i="2"/>
  <c r="P161" i="2" l="1"/>
  <c r="O163" i="2" l="1"/>
  <c r="L163" i="2" l="1"/>
  <c r="P163" i="2"/>
  <c r="B42" i="1"/>
  <c r="C35" i="1"/>
  <c r="C36" i="1"/>
  <c r="C37" i="1"/>
  <c r="C38" i="1"/>
  <c r="C39" i="1"/>
  <c r="C40" i="1"/>
  <c r="C41" i="1"/>
  <c r="C34" i="1"/>
  <c r="C31" i="1"/>
  <c r="B30" i="1"/>
  <c r="C28" i="1"/>
  <c r="C29" i="1"/>
  <c r="C27" i="1"/>
  <c r="B25" i="1"/>
  <c r="C17" i="1"/>
  <c r="C18" i="1"/>
  <c r="C19" i="1"/>
  <c r="C20" i="1"/>
  <c r="C21" i="1"/>
  <c r="C22" i="1"/>
  <c r="C23" i="1"/>
  <c r="C24" i="1"/>
  <c r="C16" i="1"/>
  <c r="C11" i="1"/>
  <c r="C12" i="1"/>
  <c r="C13" i="1"/>
  <c r="C8" i="1"/>
  <c r="C9" i="1"/>
  <c r="C10" i="1"/>
  <c r="C7" i="1"/>
  <c r="B14" i="1"/>
  <c r="B32" i="1" l="1"/>
  <c r="C32" i="1" s="1"/>
  <c r="C30" i="1"/>
  <c r="C42" i="1"/>
  <c r="C25" i="1"/>
  <c r="C14" i="1"/>
  <c r="B43" i="1" l="1"/>
  <c r="C43" i="1" s="1"/>
  <c r="Q5" i="2" l="1"/>
  <c r="R5" i="2" s="1"/>
  <c r="S5" i="2" s="1"/>
  <c r="Q4" i="2"/>
  <c r="R4" i="2" s="1"/>
  <c r="S4" i="2" s="1"/>
  <c r="Q42" i="2"/>
  <c r="R42" i="2" s="1"/>
  <c r="S42" i="2" s="1"/>
  <c r="Q158" i="2"/>
  <c r="R158" i="2" s="1"/>
  <c r="S158" i="2" s="1"/>
  <c r="Q156" i="2"/>
  <c r="R156" i="2" s="1"/>
  <c r="S156" i="2" s="1"/>
  <c r="Q154" i="2"/>
  <c r="R154" i="2" s="1"/>
  <c r="S154" i="2" s="1"/>
  <c r="Q152" i="2"/>
  <c r="R152" i="2" s="1"/>
  <c r="S152" i="2" s="1"/>
  <c r="Q150" i="2"/>
  <c r="R150" i="2" s="1"/>
  <c r="S150" i="2" s="1"/>
  <c r="Q148" i="2"/>
  <c r="R148" i="2" s="1"/>
  <c r="S148" i="2" s="1"/>
  <c r="Q146" i="2"/>
  <c r="R146" i="2" s="1"/>
  <c r="S146" i="2" s="1"/>
  <c r="Q144" i="2"/>
  <c r="R144" i="2" s="1"/>
  <c r="S144" i="2" s="1"/>
  <c r="Q142" i="2"/>
  <c r="R142" i="2" s="1"/>
  <c r="S142" i="2" s="1"/>
  <c r="Q136" i="2"/>
  <c r="R136" i="2" s="1"/>
  <c r="S136" i="2" s="1"/>
  <c r="Q128" i="2"/>
  <c r="R128" i="2" s="1"/>
  <c r="S128" i="2" s="1"/>
  <c r="Q124" i="2"/>
  <c r="R124" i="2" s="1"/>
  <c r="S124" i="2" s="1"/>
  <c r="Q120" i="2"/>
  <c r="R120" i="2" s="1"/>
  <c r="S120" i="2" s="1"/>
  <c r="Q116" i="2"/>
  <c r="R116" i="2" s="1"/>
  <c r="S116" i="2" s="1"/>
  <c r="Q112" i="2"/>
  <c r="R112" i="2" s="1"/>
  <c r="S112" i="2" s="1"/>
  <c r="Q86" i="2"/>
  <c r="R86" i="2" s="1"/>
  <c r="S86" i="2" s="1"/>
  <c r="Q84" i="2"/>
  <c r="R84" i="2" s="1"/>
  <c r="S84" i="2" s="1"/>
  <c r="Q78" i="2"/>
  <c r="R78" i="2" s="1"/>
  <c r="S78" i="2" s="1"/>
  <c r="Q74" i="2"/>
  <c r="R74" i="2" s="1"/>
  <c r="S74" i="2" s="1"/>
  <c r="Q70" i="2"/>
  <c r="R70" i="2" s="1"/>
  <c r="S70" i="2" s="1"/>
  <c r="Q66" i="2"/>
  <c r="R66" i="2" s="1"/>
  <c r="S66" i="2" s="1"/>
  <c r="Q62" i="2"/>
  <c r="R62" i="2" s="1"/>
  <c r="S62" i="2" s="1"/>
  <c r="Q59" i="2"/>
  <c r="R59" i="2" s="1"/>
  <c r="S59" i="2" s="1"/>
  <c r="Q55" i="2"/>
  <c r="R55" i="2" s="1"/>
  <c r="S55" i="2" s="1"/>
  <c r="Q53" i="2"/>
  <c r="R53" i="2" s="1"/>
  <c r="S53" i="2" s="1"/>
  <c r="Q51" i="2"/>
  <c r="R51" i="2" s="1"/>
  <c r="S51" i="2" s="1"/>
  <c r="Q41" i="2"/>
  <c r="R41" i="2" s="1"/>
  <c r="S41" i="2" s="1"/>
  <c r="Q37" i="2"/>
  <c r="R37" i="2" s="1"/>
  <c r="S37" i="2" s="1"/>
  <c r="Q33" i="2"/>
  <c r="R33" i="2" s="1"/>
  <c r="S33" i="2" s="1"/>
  <c r="Q22" i="2"/>
  <c r="R22" i="2" s="1"/>
  <c r="S22" i="2" s="1"/>
  <c r="Q18" i="2"/>
  <c r="R18" i="2" s="1"/>
  <c r="S18" i="2" s="1"/>
  <c r="Q12" i="2"/>
  <c r="R12" i="2" s="1"/>
  <c r="S12" i="2" s="1"/>
  <c r="Q159" i="2"/>
  <c r="R159" i="2" s="1"/>
  <c r="S159" i="2" s="1"/>
  <c r="Q157" i="2"/>
  <c r="R157" i="2" s="1"/>
  <c r="S157" i="2" s="1"/>
  <c r="Q155" i="2"/>
  <c r="R155" i="2" s="1"/>
  <c r="S155" i="2" s="1"/>
  <c r="Q153" i="2"/>
  <c r="R153" i="2" s="1"/>
  <c r="S153" i="2" s="1"/>
  <c r="Q151" i="2"/>
  <c r="R151" i="2" s="1"/>
  <c r="S151" i="2" s="1"/>
  <c r="Q149" i="2"/>
  <c r="R149" i="2" s="1"/>
  <c r="S149" i="2" s="1"/>
  <c r="Q147" i="2"/>
  <c r="R147" i="2" s="1"/>
  <c r="S147" i="2" s="1"/>
  <c r="Q145" i="2"/>
  <c r="R145" i="2" s="1"/>
  <c r="S145" i="2" s="1"/>
  <c r="Q143" i="2"/>
  <c r="R143" i="2" s="1"/>
  <c r="S143" i="2" s="1"/>
  <c r="Q141" i="2"/>
  <c r="R141" i="2" s="1"/>
  <c r="S141" i="2" s="1"/>
  <c r="Q135" i="2"/>
  <c r="R135" i="2" s="1"/>
  <c r="S135" i="2" s="1"/>
  <c r="Q127" i="2"/>
  <c r="R127" i="2" s="1"/>
  <c r="S127" i="2" s="1"/>
  <c r="Q121" i="2"/>
  <c r="R121" i="2" s="1"/>
  <c r="S121" i="2" s="1"/>
  <c r="Q119" i="2"/>
  <c r="R119" i="2" s="1"/>
  <c r="S119" i="2" s="1"/>
  <c r="Q113" i="2"/>
  <c r="R113" i="2" s="1"/>
  <c r="S113" i="2" s="1"/>
  <c r="Q111" i="2"/>
  <c r="R111" i="2" s="1"/>
  <c r="S111" i="2" s="1"/>
  <c r="Q105" i="2"/>
  <c r="R105" i="2" s="1"/>
  <c r="S105" i="2" s="1"/>
  <c r="Q101" i="2"/>
  <c r="R101" i="2" s="1"/>
  <c r="S101" i="2" s="1"/>
  <c r="Q87" i="2"/>
  <c r="R87" i="2" s="1"/>
  <c r="S87" i="2" s="1"/>
  <c r="Q77" i="2"/>
  <c r="R77" i="2" s="1"/>
  <c r="S77" i="2" s="1"/>
  <c r="Q75" i="2"/>
  <c r="R75" i="2" s="1"/>
  <c r="S75" i="2" s="1"/>
  <c r="Q73" i="2"/>
  <c r="R73" i="2" s="1"/>
  <c r="S73" i="2" s="1"/>
  <c r="Q67" i="2"/>
  <c r="R67" i="2" s="1"/>
  <c r="S67" i="2" s="1"/>
  <c r="Q65" i="2"/>
  <c r="R65" i="2" s="1"/>
  <c r="S65" i="2" s="1"/>
  <c r="Q60" i="2"/>
  <c r="R60" i="2" s="1"/>
  <c r="S60" i="2" s="1"/>
  <c r="Q58" i="2"/>
  <c r="R58" i="2" s="1"/>
  <c r="S58" i="2" s="1"/>
  <c r="Q52" i="2"/>
  <c r="R52" i="2" s="1"/>
  <c r="S52" i="2" s="1"/>
  <c r="Q38" i="2"/>
  <c r="R38" i="2" s="1"/>
  <c r="S38" i="2" s="1"/>
  <c r="Q23" i="2"/>
  <c r="R23" i="2" s="1"/>
  <c r="S23" i="2" s="1"/>
  <c r="Q21" i="2"/>
  <c r="R21" i="2" s="1"/>
  <c r="S21" i="2" s="1"/>
  <c r="Q15" i="2"/>
  <c r="R15" i="2" s="1"/>
  <c r="S15" i="2" s="1"/>
  <c r="Q132" i="2"/>
  <c r="R132" i="2" s="1"/>
  <c r="S132" i="2" s="1"/>
  <c r="Q109" i="2"/>
  <c r="R109" i="2" s="1"/>
  <c r="S109" i="2" s="1"/>
  <c r="Q108" i="2"/>
  <c r="R108" i="2" s="1"/>
  <c r="S108" i="2" s="1"/>
  <c r="Q107" i="2"/>
  <c r="R107" i="2" s="1"/>
  <c r="S107" i="2" s="1"/>
  <c r="Q104" i="2"/>
  <c r="R104" i="2" s="1"/>
  <c r="S104" i="2" s="1"/>
  <c r="Q100" i="2"/>
  <c r="R100" i="2" s="1"/>
  <c r="S100" i="2" s="1"/>
  <c r="Q96" i="2"/>
  <c r="R96" i="2" s="1"/>
  <c r="S96" i="2" s="1"/>
  <c r="Q95" i="2"/>
  <c r="R95" i="2" s="1"/>
  <c r="S95" i="2" s="1"/>
  <c r="Q92" i="2"/>
  <c r="R92" i="2" s="1"/>
  <c r="S92" i="2" s="1"/>
  <c r="Q36" i="2"/>
  <c r="R36" i="2" s="1"/>
  <c r="S36" i="2" s="1"/>
  <c r="Q27" i="2"/>
  <c r="R27" i="2" s="1"/>
  <c r="S27" i="2" s="1"/>
  <c r="Q162" i="2"/>
  <c r="R162" i="2" s="1"/>
  <c r="S162" i="2" s="1"/>
  <c r="Q49" i="2"/>
  <c r="R49" i="2" s="1"/>
  <c r="S49" i="2" s="1"/>
  <c r="Q133" i="2"/>
  <c r="R133" i="2" s="1"/>
  <c r="S133" i="2" s="1"/>
  <c r="Q131" i="2"/>
  <c r="R131" i="2" s="1"/>
  <c r="S131" i="2" s="1"/>
  <c r="Q125" i="2"/>
  <c r="R125" i="2" s="1"/>
  <c r="S125" i="2" s="1"/>
  <c r="Q123" i="2"/>
  <c r="R123" i="2" s="1"/>
  <c r="S123" i="2" s="1"/>
  <c r="Q117" i="2"/>
  <c r="R117" i="2" s="1"/>
  <c r="S117" i="2" s="1"/>
  <c r="Q115" i="2"/>
  <c r="R115" i="2" s="1"/>
  <c r="S115" i="2" s="1"/>
  <c r="Q93" i="2"/>
  <c r="R93" i="2" s="1"/>
  <c r="S93" i="2" s="1"/>
  <c r="Q91" i="2"/>
  <c r="R91" i="2" s="1"/>
  <c r="S91" i="2" s="1"/>
  <c r="Q89" i="2"/>
  <c r="R89" i="2" s="1"/>
  <c r="S89" i="2" s="1"/>
  <c r="Q83" i="2"/>
  <c r="R83" i="2" s="1"/>
  <c r="S83" i="2" s="1"/>
  <c r="Q71" i="2"/>
  <c r="R71" i="2" s="1"/>
  <c r="S71" i="2" s="1"/>
  <c r="Q69" i="2"/>
  <c r="R69" i="2" s="1"/>
  <c r="S69" i="2" s="1"/>
  <c r="Q63" i="2"/>
  <c r="R63" i="2" s="1"/>
  <c r="S63" i="2" s="1"/>
  <c r="Q56" i="2"/>
  <c r="R56" i="2" s="1"/>
  <c r="S56" i="2" s="1"/>
  <c r="Q40" i="2"/>
  <c r="R40" i="2" s="1"/>
  <c r="S40" i="2" s="1"/>
  <c r="Q34" i="2"/>
  <c r="R34" i="2" s="1"/>
  <c r="S34" i="2" s="1"/>
  <c r="Q32" i="2"/>
  <c r="R32" i="2" s="1"/>
  <c r="S32" i="2" s="1"/>
  <c r="Q31" i="2"/>
  <c r="R31" i="2" s="1"/>
  <c r="S31" i="2" s="1"/>
  <c r="Q29" i="2"/>
  <c r="R29" i="2" s="1"/>
  <c r="S29" i="2" s="1"/>
  <c r="Q25" i="2"/>
  <c r="R25" i="2" s="1"/>
  <c r="S25" i="2" s="1"/>
  <c r="Q19" i="2"/>
  <c r="R19" i="2" s="1"/>
  <c r="S19" i="2" s="1"/>
  <c r="Q17" i="2"/>
  <c r="R17" i="2" s="1"/>
  <c r="S17" i="2" s="1"/>
  <c r="Q13" i="2"/>
  <c r="R13" i="2" s="1"/>
  <c r="S13" i="2" s="1"/>
  <c r="Q11" i="2"/>
  <c r="R11" i="2" s="1"/>
  <c r="S11" i="2" s="1"/>
  <c r="Q76" i="2"/>
  <c r="R76" i="2" s="1"/>
  <c r="S76" i="2" s="1"/>
  <c r="Q129" i="2"/>
  <c r="R129" i="2" s="1"/>
  <c r="S129" i="2" s="1"/>
  <c r="Q103" i="2"/>
  <c r="R103" i="2" s="1"/>
  <c r="S103" i="2" s="1"/>
  <c r="Q99" i="2"/>
  <c r="R99" i="2" s="1"/>
  <c r="S99" i="2" s="1"/>
  <c r="Q97" i="2"/>
  <c r="R97" i="2" s="1"/>
  <c r="S97" i="2" s="1"/>
  <c r="Q90" i="2"/>
  <c r="R90" i="2" s="1"/>
  <c r="S90" i="2" s="1"/>
  <c r="Q45" i="2"/>
  <c r="R45" i="2" s="1"/>
  <c r="S45" i="2" s="1"/>
  <c r="Q30" i="2"/>
  <c r="R30" i="2" s="1"/>
  <c r="S30" i="2" s="1"/>
  <c r="Q26" i="2"/>
  <c r="R26" i="2" s="1"/>
  <c r="S26" i="2" s="1"/>
  <c r="Q35" i="2"/>
  <c r="R35" i="2" s="1"/>
  <c r="S35" i="2" s="1"/>
  <c r="Q110" i="2"/>
  <c r="R110" i="2" s="1"/>
  <c r="S110" i="2" s="1"/>
  <c r="Q6" i="2"/>
  <c r="R6" i="2" s="1"/>
  <c r="S6" i="2" s="1"/>
  <c r="Q61" i="2"/>
  <c r="R61" i="2" s="1"/>
  <c r="S61" i="2" s="1"/>
  <c r="Q14" i="2"/>
  <c r="R14" i="2" s="1"/>
  <c r="S14" i="2" s="1"/>
  <c r="Q98" i="2"/>
  <c r="R98" i="2" s="1"/>
  <c r="S98" i="2" s="1"/>
  <c r="Q118" i="2"/>
  <c r="R118" i="2" s="1"/>
  <c r="S118" i="2" s="1"/>
  <c r="Q10" i="2"/>
  <c r="R10" i="2" s="1"/>
  <c r="S10" i="2" s="1"/>
  <c r="Q106" i="2"/>
  <c r="R106" i="2" s="1"/>
  <c r="S106" i="2" s="1"/>
  <c r="Q72" i="2"/>
  <c r="R72" i="2" s="1"/>
  <c r="S72" i="2" s="1"/>
  <c r="Q20" i="2"/>
  <c r="R20" i="2" s="1"/>
  <c r="S20" i="2" s="1"/>
  <c r="Q161" i="2"/>
  <c r="R161" i="2" s="1"/>
  <c r="S161" i="2" s="1"/>
  <c r="Q130" i="2"/>
  <c r="R130" i="2" s="1"/>
  <c r="S130" i="2" s="1"/>
  <c r="Q102" i="2"/>
  <c r="R102" i="2" s="1"/>
  <c r="S102" i="2" s="1"/>
  <c r="Q16" i="2"/>
  <c r="R16" i="2" s="1"/>
  <c r="S16" i="2" s="1"/>
  <c r="Q64" i="2"/>
  <c r="R64" i="2" s="1"/>
  <c r="S64" i="2" s="1"/>
  <c r="Q39" i="2"/>
  <c r="R39" i="2" s="1"/>
  <c r="S39" i="2" s="1"/>
  <c r="Q114" i="2"/>
  <c r="R114" i="2" s="1"/>
  <c r="S114" i="2" s="1"/>
  <c r="Q28" i="2"/>
  <c r="R28" i="2" s="1"/>
  <c r="S28" i="2" s="1"/>
  <c r="Q134" i="2"/>
  <c r="R134" i="2" s="1"/>
  <c r="S134" i="2" s="1"/>
  <c r="Q94" i="2"/>
  <c r="R94" i="2" s="1"/>
  <c r="S94" i="2" s="1"/>
  <c r="Q68" i="2"/>
  <c r="R68" i="2" s="1"/>
  <c r="S68" i="2" s="1"/>
  <c r="Q24" i="2"/>
  <c r="R24" i="2" s="1"/>
  <c r="S24" i="2" s="1"/>
  <c r="Q122" i="2"/>
  <c r="R122" i="2" s="1"/>
  <c r="S122" i="2" s="1"/>
  <c r="Q57" i="2"/>
  <c r="R57" i="2" s="1"/>
  <c r="S57" i="2" s="1"/>
  <c r="Q54" i="2"/>
  <c r="R54" i="2" s="1"/>
  <c r="S54" i="2" s="1"/>
  <c r="Q50" i="2"/>
  <c r="R50" i="2" s="1"/>
  <c r="S50" i="2" s="1"/>
  <c r="C45" i="1"/>
  <c r="Q163" i="2" l="1"/>
  <c r="R163" i="2"/>
  <c r="S163" i="2" l="1"/>
</calcChain>
</file>

<file path=xl/sharedStrings.xml><?xml version="1.0" encoding="utf-8"?>
<sst xmlns="http://schemas.openxmlformats.org/spreadsheetml/2006/main" count="1548" uniqueCount="518">
  <si>
    <t>WERKTAG (Mo. - Fr.)</t>
  </si>
  <si>
    <t>sozialversicherungs-pflichtig Beschäftigte (Lohngruppe 1)</t>
  </si>
  <si>
    <t>Grundlohn</t>
  </si>
  <si>
    <t>A) Lohnnebenkosten (gesetzlich)</t>
  </si>
  <si>
    <t>3)  Arbeitslosenversicherung</t>
  </si>
  <si>
    <t>4)  Pflegeversicherung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</si>
  <si>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</si>
  <si>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</si>
  <si>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</si>
  <si>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</si>
  <si>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</si>
  <si>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</si>
  <si>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</si>
  <si>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</si>
  <si>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</si>
  <si>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</si>
  <si>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</si>
  <si>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</si>
  <si>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</si>
  <si>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</si>
  <si>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</si>
  <si>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</si>
  <si>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</si>
  <si>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</si>
  <si>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</si>
  <si>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</si>
  <si>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</si>
  <si>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</si>
  <si>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</si>
  <si>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</si>
  <si>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</si>
  <si>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</si>
  <si>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</si>
  <si>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</si>
  <si>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</si>
  <si>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</si>
  <si>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</si>
  <si>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</si>
  <si>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Ort, Datum</t>
  </si>
  <si>
    <t>1)  Krankenversicherung</t>
  </si>
  <si>
    <t>2)  Rentenversicherung</t>
  </si>
  <si>
    <t>5)  U2 Mutterschaftsaufwendungen</t>
  </si>
  <si>
    <t>6)  U3 Insolvenzgeldumlage</t>
  </si>
  <si>
    <t>7)  Gesetzliche Unfallversicherung</t>
  </si>
  <si>
    <t>Etage</t>
  </si>
  <si>
    <t>Raum Nr.</t>
  </si>
  <si>
    <t>Raumbezeichnung</t>
  </si>
  <si>
    <t>Reinigungs-fläche</t>
  </si>
  <si>
    <t>Raum-gruppe</t>
  </si>
  <si>
    <t>Bodenbelag</t>
  </si>
  <si>
    <t>Reinigungs-fläche /Jahr</t>
  </si>
  <si>
    <t>Leistungs-wert</t>
  </si>
  <si>
    <t>Korrektur-faktor LW (in %)</t>
  </si>
  <si>
    <t xml:space="preserve"> Reinigungs-stunden/Durch-führung</t>
  </si>
  <si>
    <t>RG-Std. pro Woche</t>
  </si>
  <si>
    <t>Preis pro Reinigung</t>
  </si>
  <si>
    <t>Preis/Jahr</t>
  </si>
  <si>
    <t>monatliche Pauschale</t>
  </si>
  <si>
    <t>R</t>
  </si>
  <si>
    <t>WC Damen</t>
  </si>
  <si>
    <t>WC Herren</t>
  </si>
  <si>
    <t>Raum-gruppen</t>
  </si>
  <si>
    <t>Bezeichnung</t>
  </si>
  <si>
    <t>A</t>
  </si>
  <si>
    <t xml:space="preserve">Verwaltungs- und Büroräume </t>
  </si>
  <si>
    <t>F</t>
  </si>
  <si>
    <t>Sanitärbereich</t>
  </si>
  <si>
    <t>P</t>
  </si>
  <si>
    <t>Pantry/ Teeküche</t>
  </si>
  <si>
    <t>Konferenz- und Besprechungsräume</t>
  </si>
  <si>
    <t>Z</t>
  </si>
  <si>
    <t>Lager, Geräte, Archiv und Abstellräume</t>
  </si>
  <si>
    <t>Bieterdaten</t>
  </si>
  <si>
    <t>Bearbeiter</t>
  </si>
  <si>
    <t>Firma:</t>
  </si>
  <si>
    <t>Name:</t>
  </si>
  <si>
    <t>Vorname:</t>
  </si>
  <si>
    <t>Straße / Postfach:</t>
  </si>
  <si>
    <t>Position im Unternehmen:</t>
  </si>
  <si>
    <t>Plz:</t>
  </si>
  <si>
    <t>Telefon:</t>
  </si>
  <si>
    <t>Ort:</t>
  </si>
  <si>
    <t>Telefax:</t>
  </si>
  <si>
    <t>Mail:</t>
  </si>
  <si>
    <t>Leistungswert</t>
  </si>
  <si>
    <t>7) Arbeitgeberanteile zu gesetzl. Lohnnebenkosten 
aus den Pos. B1 bis B6</t>
  </si>
  <si>
    <t>Bitte unbedingt zuerst lesen !</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</si>
  <si>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</si>
  <si>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C</t>
  </si>
  <si>
    <t>PVC</t>
  </si>
  <si>
    <t>Treppenhaus</t>
  </si>
  <si>
    <t>WC RSB</t>
  </si>
  <si>
    <t>J</t>
  </si>
  <si>
    <t>Sauna</t>
  </si>
  <si>
    <t>K</t>
  </si>
  <si>
    <t>Kraftraum</t>
  </si>
  <si>
    <t>B</t>
  </si>
  <si>
    <t>Bereich</t>
  </si>
  <si>
    <t>Duschen</t>
  </si>
  <si>
    <t>L</t>
  </si>
  <si>
    <t>Sporträume</t>
  </si>
  <si>
    <t>UG</t>
  </si>
  <si>
    <t>FLIESEN</t>
  </si>
  <si>
    <t>0.01.01</t>
  </si>
  <si>
    <t>PUR</t>
  </si>
  <si>
    <t>0.01.02</t>
  </si>
  <si>
    <t>0.01.03</t>
  </si>
  <si>
    <t>Geräteraum 3</t>
  </si>
  <si>
    <t>0.01.04</t>
  </si>
  <si>
    <t>Geräteraum 2</t>
  </si>
  <si>
    <t>0.01.05</t>
  </si>
  <si>
    <t>Geräteraum 1</t>
  </si>
  <si>
    <t>0.02.01</t>
  </si>
  <si>
    <t>0.02.02</t>
  </si>
  <si>
    <t>Umkleide</t>
  </si>
  <si>
    <t>0.02.03</t>
  </si>
  <si>
    <t>Duschen / Waschraum</t>
  </si>
  <si>
    <t>0.02.04</t>
  </si>
  <si>
    <t>0.02.05</t>
  </si>
  <si>
    <t>0.02.08</t>
  </si>
  <si>
    <t>0.02.09</t>
  </si>
  <si>
    <t>0.02.10</t>
  </si>
  <si>
    <t>0.02.11</t>
  </si>
  <si>
    <t>0.02.12</t>
  </si>
  <si>
    <t>0.02.13</t>
  </si>
  <si>
    <t>Duschen / Waschraum / WC</t>
  </si>
  <si>
    <t>0.02.14</t>
  </si>
  <si>
    <t>0.02.15</t>
  </si>
  <si>
    <t>Sanitätsraum UG</t>
  </si>
  <si>
    <t>0.03.01</t>
  </si>
  <si>
    <t>TH-Flur 1</t>
  </si>
  <si>
    <t>0.03.02</t>
  </si>
  <si>
    <t>Flur 2</t>
  </si>
  <si>
    <t>0.03.03</t>
  </si>
  <si>
    <t>Flur 3</t>
  </si>
  <si>
    <t>0.03.04</t>
  </si>
  <si>
    <t>TH 2</t>
  </si>
  <si>
    <t>0.03.05</t>
  </si>
  <si>
    <t>Vorraum Aufzug</t>
  </si>
  <si>
    <t>0.03.06</t>
  </si>
  <si>
    <t>Aufzug</t>
  </si>
  <si>
    <t>V</t>
  </si>
  <si>
    <t>T</t>
  </si>
  <si>
    <t>STEIN</t>
  </si>
  <si>
    <t>Technik</t>
  </si>
  <si>
    <t>I</t>
  </si>
  <si>
    <t>Aufenthaltsräume</t>
  </si>
  <si>
    <t>Sporthalle Automat</t>
  </si>
  <si>
    <t>S</t>
  </si>
  <si>
    <t>Sanitätsraum</t>
  </si>
  <si>
    <t>W</t>
  </si>
  <si>
    <t>Werkstätten</t>
  </si>
  <si>
    <t>EG</t>
  </si>
  <si>
    <t>1.01.01</t>
  </si>
  <si>
    <t>Empore</t>
  </si>
  <si>
    <t>1.01.02</t>
  </si>
  <si>
    <t>Schulungsraum / Presse</t>
  </si>
  <si>
    <t>1.01.03</t>
  </si>
  <si>
    <t>Hallenwart</t>
  </si>
  <si>
    <t>1.01.04</t>
  </si>
  <si>
    <t>Verwaltung</t>
  </si>
  <si>
    <t>1.01.05</t>
  </si>
  <si>
    <t>Büro Vereine</t>
  </si>
  <si>
    <t>1.01.06</t>
  </si>
  <si>
    <t>Personal</t>
  </si>
  <si>
    <t>1.01.07</t>
  </si>
  <si>
    <t>4-fach Sporthalle</t>
  </si>
  <si>
    <t>1.01.08</t>
  </si>
  <si>
    <t>1.01.09</t>
  </si>
  <si>
    <t>1.01.12</t>
  </si>
  <si>
    <t>Anlieferung</t>
  </si>
  <si>
    <t>1.01.15</t>
  </si>
  <si>
    <t>Geräteraum 4</t>
  </si>
  <si>
    <t>1.01.16</t>
  </si>
  <si>
    <t>1.01.40</t>
  </si>
  <si>
    <t>1.02.01</t>
  </si>
  <si>
    <t>1.02.02</t>
  </si>
  <si>
    <t>1.02.03</t>
  </si>
  <si>
    <t>Umkleide (8)</t>
  </si>
  <si>
    <t>1.02.04</t>
  </si>
  <si>
    <t>1.02.05</t>
  </si>
  <si>
    <t>Umkleide (7)</t>
  </si>
  <si>
    <t>1.02.06</t>
  </si>
  <si>
    <t>Lehrerumkleide (D)</t>
  </si>
  <si>
    <t>1.02.07</t>
  </si>
  <si>
    <t>Umkleide (6)</t>
  </si>
  <si>
    <t>1.02.08</t>
  </si>
  <si>
    <t>1.02.09</t>
  </si>
  <si>
    <t>Umkleide (5)</t>
  </si>
  <si>
    <t>1.02.10</t>
  </si>
  <si>
    <t>1.02.12</t>
  </si>
  <si>
    <t>Lehrerumkleide (C)</t>
  </si>
  <si>
    <t>1.02.13</t>
  </si>
  <si>
    <t>Lehrerumkleide (B)</t>
  </si>
  <si>
    <t>1.02.14</t>
  </si>
  <si>
    <t>Umkleide (4)</t>
  </si>
  <si>
    <t>1.02.15</t>
  </si>
  <si>
    <t>1.02.16</t>
  </si>
  <si>
    <t>Umkleide (3)</t>
  </si>
  <si>
    <t>1.02.17</t>
  </si>
  <si>
    <t>1.02.18</t>
  </si>
  <si>
    <t>Lehrerumkleide (A)</t>
  </si>
  <si>
    <t>1.02.19</t>
  </si>
  <si>
    <t>Umkleide (2)</t>
  </si>
  <si>
    <t>1.02.20</t>
  </si>
  <si>
    <t>1.02.21</t>
  </si>
  <si>
    <t>Umkleide (1)</t>
  </si>
  <si>
    <t>1.02.22</t>
  </si>
  <si>
    <t>1.02.25</t>
  </si>
  <si>
    <t>Geräteausgabe</t>
  </si>
  <si>
    <t>1.02.28</t>
  </si>
  <si>
    <t>1.02.29</t>
  </si>
  <si>
    <t>1.02.31</t>
  </si>
  <si>
    <t>Geräteraum klein</t>
  </si>
  <si>
    <t>1.02.32</t>
  </si>
  <si>
    <t>1.02.32a</t>
  </si>
  <si>
    <t>1.02.33</t>
  </si>
  <si>
    <t>1.02.36</t>
  </si>
  <si>
    <t>1.02.36a</t>
  </si>
  <si>
    <t>1.02.37</t>
  </si>
  <si>
    <t>1.03.01</t>
  </si>
  <si>
    <t>WF 1 (Windfang)</t>
  </si>
  <si>
    <t>1.03.02</t>
  </si>
  <si>
    <t>Garderobenfoyer B</t>
  </si>
  <si>
    <t>1.03.03</t>
  </si>
  <si>
    <t>Treppenhaus 1</t>
  </si>
  <si>
    <t>1.03.05</t>
  </si>
  <si>
    <t>Flur 9</t>
  </si>
  <si>
    <t>1.03.06</t>
  </si>
  <si>
    <t>WF 2B (Windfang)</t>
  </si>
  <si>
    <t>1.03.07</t>
  </si>
  <si>
    <t>WF 2A (Windfang)</t>
  </si>
  <si>
    <t>1.03.08</t>
  </si>
  <si>
    <t>Flur 1</t>
  </si>
  <si>
    <t>1.03.09</t>
  </si>
  <si>
    <t>Flur-S1</t>
  </si>
  <si>
    <t>1.03.10</t>
  </si>
  <si>
    <t>Flur 13</t>
  </si>
  <si>
    <t>1.03.11</t>
  </si>
  <si>
    <t>Flur 8</t>
  </si>
  <si>
    <t>1.03.12</t>
  </si>
  <si>
    <t>Flur 7</t>
  </si>
  <si>
    <t>1.03.13</t>
  </si>
  <si>
    <t>1.03.15</t>
  </si>
  <si>
    <t>Treppenhaus 4</t>
  </si>
  <si>
    <t>1.03.16</t>
  </si>
  <si>
    <t>Flur 6</t>
  </si>
  <si>
    <t>1.03.17</t>
  </si>
  <si>
    <t>Flur 5</t>
  </si>
  <si>
    <t>1.03.18</t>
  </si>
  <si>
    <t>Flur 4</t>
  </si>
  <si>
    <t>1.03.19</t>
  </si>
  <si>
    <t>Treppenhaus 3</t>
  </si>
  <si>
    <t>1.03.20</t>
  </si>
  <si>
    <t>TH-F1</t>
  </si>
  <si>
    <t>1.03.21</t>
  </si>
  <si>
    <t>Flur 12</t>
  </si>
  <si>
    <t>1.03.22</t>
  </si>
  <si>
    <t>Flur 11</t>
  </si>
  <si>
    <t>1.03.23</t>
  </si>
  <si>
    <t>Flur 10</t>
  </si>
  <si>
    <t>1.03.24</t>
  </si>
  <si>
    <t>Treppenhaus 2</t>
  </si>
  <si>
    <t>1.04.01</t>
  </si>
  <si>
    <t>Abstellfäche Windfang</t>
  </si>
  <si>
    <t>OG</t>
  </si>
  <si>
    <t>2.01.01</t>
  </si>
  <si>
    <t>Kasse 1</t>
  </si>
  <si>
    <t>2.01.02</t>
  </si>
  <si>
    <t>Kasse 2</t>
  </si>
  <si>
    <t>2.01.03</t>
  </si>
  <si>
    <t>Regie/ Hallensprecher</t>
  </si>
  <si>
    <t>2.01.04</t>
  </si>
  <si>
    <t>TV Regie/ Presse</t>
  </si>
  <si>
    <t>2.02.01</t>
  </si>
  <si>
    <t>2.02.02</t>
  </si>
  <si>
    <t>2.02.02a</t>
  </si>
  <si>
    <t>WC Damen RSB</t>
  </si>
  <si>
    <t>2.02.03</t>
  </si>
  <si>
    <t>WC Herren RSB</t>
  </si>
  <si>
    <t>2.02.04</t>
  </si>
  <si>
    <t>2.02.04a</t>
  </si>
  <si>
    <t>2.03.01</t>
  </si>
  <si>
    <t>Haupteingangsterrasse</t>
  </si>
  <si>
    <t>2.03.02</t>
  </si>
  <si>
    <t>2.03.03</t>
  </si>
  <si>
    <t>2.03.04</t>
  </si>
  <si>
    <t>Garderobenfoyer A</t>
  </si>
  <si>
    <t>2.03.05</t>
  </si>
  <si>
    <t>WF 2 (Windfang)</t>
  </si>
  <si>
    <t>2.03.06</t>
  </si>
  <si>
    <t>2.03.07</t>
  </si>
  <si>
    <t>Foyer &amp; Hallenerschliessung</t>
  </si>
  <si>
    <t>2.04.01</t>
  </si>
  <si>
    <t>Abstellraum Theke</t>
  </si>
  <si>
    <t>2.04.02</t>
  </si>
  <si>
    <t>Theke</t>
  </si>
  <si>
    <t>VIP</t>
  </si>
  <si>
    <t>3.01.01</t>
  </si>
  <si>
    <t>König-Pilsener Lounge</t>
  </si>
  <si>
    <t>3.01.02</t>
  </si>
  <si>
    <t>3.01.03</t>
  </si>
  <si>
    <t>Treppe zur Lounge</t>
  </si>
  <si>
    <t>3.01.04</t>
  </si>
  <si>
    <t>Tribüne Block A</t>
  </si>
  <si>
    <t>Tribüne Block B</t>
  </si>
  <si>
    <t>Tribüne Block C</t>
  </si>
  <si>
    <t>Tribüne Block D</t>
  </si>
  <si>
    <t>Tribüne Block E</t>
  </si>
  <si>
    <t>Tribüne Block F</t>
  </si>
  <si>
    <t>Häufigkeit/
Jahr</t>
  </si>
  <si>
    <t>WC</t>
  </si>
  <si>
    <t>0.02.16</t>
  </si>
  <si>
    <t>0.02.17</t>
  </si>
  <si>
    <t>0.02.18</t>
  </si>
  <si>
    <t>Dusche</t>
  </si>
  <si>
    <t>1.02.04a</t>
  </si>
  <si>
    <t>1.02.06a</t>
  </si>
  <si>
    <t>1.02.06b</t>
  </si>
  <si>
    <t>1.02.12a</t>
  </si>
  <si>
    <t>1.02.12b</t>
  </si>
  <si>
    <t>1.02.13a</t>
  </si>
  <si>
    <t>1.02.13b</t>
  </si>
  <si>
    <t>1.02.18a</t>
  </si>
  <si>
    <t>1.02.18b</t>
  </si>
  <si>
    <t>Pos.</t>
  </si>
  <si>
    <t>Leistung</t>
  </si>
  <si>
    <t>Unterhaltsreinigung</t>
  </si>
  <si>
    <t>Raumbuch Unterhaltsreinigung</t>
  </si>
  <si>
    <r>
      <rPr>
        <b/>
        <sz val="9"/>
        <rFont val="Verdana"/>
        <family val="2"/>
      </rPr>
      <t xml:space="preserve">Abkürzungsverzeichnis:
</t>
    </r>
    <r>
      <rPr>
        <sz val="9"/>
        <rFont val="Verdana"/>
        <family val="2"/>
      </rPr>
      <t>EG = Erdgeschoss
NA = Nachtarbeit
NS = Normalstunde
OG = Obergeschoss
SF = Sonntag/Freitag
StVS = Stundenverrechnungssatz
UR = Unterhaltsreinigung
UG = Untergeschoss
VR = Veranstaltungsreinigung</t>
    </r>
  </si>
  <si>
    <t>Stundenverrechnungssatz Unterhaltsreinigung</t>
  </si>
  <si>
    <t>GE_RAUM#</t>
  </si>
  <si>
    <t>TH_01</t>
  </si>
  <si>
    <t>TH_02</t>
  </si>
  <si>
    <t>TH_03</t>
  </si>
  <si>
    <t>TH_04</t>
  </si>
  <si>
    <t>Tribüne F (Lager)</t>
  </si>
  <si>
    <t>Tribüne D (Lager)</t>
  </si>
  <si>
    <t>Tribüne E (Lager)</t>
  </si>
  <si>
    <t>Tribüne C (Lager)</t>
  </si>
  <si>
    <t>Block_A</t>
  </si>
  <si>
    <t>Block_B</t>
  </si>
  <si>
    <t>Block_C</t>
  </si>
  <si>
    <t>Block_D</t>
  </si>
  <si>
    <t>Block_E</t>
  </si>
  <si>
    <t>Block_F</t>
  </si>
  <si>
    <t>TH_05</t>
  </si>
  <si>
    <t>TH_06</t>
  </si>
  <si>
    <t>TH_07</t>
  </si>
  <si>
    <t>TH_08</t>
  </si>
  <si>
    <t>TH_09</t>
  </si>
  <si>
    <t>TH_10</t>
  </si>
  <si>
    <t>TH_11</t>
  </si>
  <si>
    <t>TH_12</t>
  </si>
  <si>
    <t>TH_13</t>
  </si>
  <si>
    <t>TH_14</t>
  </si>
  <si>
    <t>TH_15</t>
  </si>
  <si>
    <t>TH_16</t>
  </si>
  <si>
    <t>Theke_01</t>
  </si>
  <si>
    <t>Theke_02</t>
  </si>
  <si>
    <t>Abstellraum</t>
  </si>
  <si>
    <t>Y</t>
  </si>
  <si>
    <t>Turnus</t>
  </si>
  <si>
    <t>W1</t>
  </si>
  <si>
    <t>W5</t>
  </si>
  <si>
    <t>W2</t>
  </si>
  <si>
    <t>M1</t>
  </si>
  <si>
    <t>Treppen, Podeste</t>
  </si>
  <si>
    <t>Verkehrsflächen (Flure, Eingangsbereiche)</t>
  </si>
  <si>
    <t>Umkleideräume</t>
  </si>
  <si>
    <t>LA</t>
  </si>
  <si>
    <t>CA</t>
  </si>
  <si>
    <t>X</t>
  </si>
  <si>
    <t>Küchenräume</t>
  </si>
  <si>
    <t>Zuschauereinrichtungen</t>
  </si>
  <si>
    <t>U</t>
  </si>
  <si>
    <t>Wohnräume</t>
  </si>
  <si>
    <t>Häufigkeit</t>
  </si>
  <si>
    <t>Tragen Sie danach auf dem Arbeitsblatt "Raumgruppen - Leistungswerte" die von Ihnen kalkulierten Leistungswerte in m²/h in die dafür vorgesehenen Felder in Spalte F ein.</t>
  </si>
  <si>
    <t>Aufwärmhalle 1</t>
  </si>
  <si>
    <t>Aufwärmhalle 2</t>
  </si>
  <si>
    <t>Aufwärmhalle 3</t>
  </si>
  <si>
    <t>0.01.01a</t>
  </si>
  <si>
    <t>0.01.01b</t>
  </si>
  <si>
    <r>
      <t>Zusätzlich zu den raumgruppenbezogenen Leistungen haben Sie die Möglichkeit, den kalkulierten Leistungswert für jeden einzelnen Raum auf Grund besonderer Umstände (z.B. geplanter Maschineneinsatz, übermäßige Verschmutzungen etc.) individuell anzupassen. Hierzu können Sie in der dafür vorgesehenen Spalte der Raumbücher (Korrekturfaktor LW (in %)) die Stundenleistung erhöhen (&gt; 100%) oder vermindern (&lt; 100%). Tragen Sie bitte ausschließlich ganzzahlige Werte ein. Weitere Eingaben sind im Rahmen der technischen Kalkulation nicht erforderlich</t>
    </r>
    <r>
      <rPr>
        <b/>
        <sz val="9"/>
        <rFont val="Verdana"/>
        <family val="2"/>
      </rPr>
      <t>.</t>
    </r>
  </si>
  <si>
    <t>Erläuterungen</t>
  </si>
  <si>
    <r>
      <rPr>
        <b/>
        <sz val="9"/>
        <color theme="1"/>
        <rFont val="Verdana"/>
        <family val="2"/>
      </rPr>
      <t>Zusätzliche Hinweise Unterhaltsreinigung</t>
    </r>
    <r>
      <rPr>
        <sz val="9"/>
        <color theme="1"/>
        <rFont val="Verdana"/>
        <family val="2"/>
      </rPr>
      <t xml:space="preserve">
Die Unterhaltsreinigung erfolgt  montags bis freitags. Sie kann jeweils ab 06:00 Uhr beginnen. Die Reinigung muss im </t>
    </r>
    <r>
      <rPr>
        <b/>
        <sz val="9"/>
        <color theme="1"/>
        <rFont val="Verdana"/>
        <family val="2"/>
      </rPr>
      <t>Bereich A (Nutzung Schulsport)</t>
    </r>
    <r>
      <rPr>
        <sz val="9"/>
        <color theme="1"/>
        <rFont val="Verdana"/>
        <family val="2"/>
      </rPr>
      <t xml:space="preserve"> bis 07:30 Uhr und im </t>
    </r>
    <r>
      <rPr>
        <b/>
        <sz val="9"/>
        <color theme="1"/>
        <rFont val="Verdana"/>
        <family val="2"/>
      </rPr>
      <t>Bereich B (sonstige Nutzung)</t>
    </r>
    <r>
      <rPr>
        <sz val="9"/>
        <color theme="1"/>
        <rFont val="Verdana"/>
        <family val="2"/>
      </rPr>
      <t xml:space="preserve"> bis 10:00 Uhr durchgeführt sein. 
Die vorgenannten Reinigungszeiten können durch den Auftraggeber aufgrund betrieblicher Notwendigkeiten verändert und abweichend vorgegeben werden.</t>
    </r>
  </si>
  <si>
    <t>Westenergie Sporthalle, An den Sportstätten 6  in 45468 Mülheim an der Ruhr</t>
  </si>
  <si>
    <t>Allgemeine Vorbemerkungen</t>
  </si>
  <si>
    <t>J4 = vierteljährlich reinigen</t>
  </si>
  <si>
    <t>J1 = 1 x jährlich reinigen</t>
  </si>
  <si>
    <t>M1 = 1 x monatlich reinigen</t>
  </si>
  <si>
    <t>W1 = 1 x wöchentlich reinigen</t>
  </si>
  <si>
    <t>B = bei Bedarf</t>
  </si>
  <si>
    <t>A = gemäß Kalkulationsdatei</t>
  </si>
  <si>
    <t>Legende</t>
  </si>
  <si>
    <t>Griffspuren/Spritzer/Flecken entfernen (streifenfrei)</t>
  </si>
  <si>
    <t>Spiegel</t>
  </si>
  <si>
    <t>Spiegelflächen</t>
  </si>
  <si>
    <t>3.3</t>
  </si>
  <si>
    <t>Innenverglasung, Windfänge</t>
  </si>
  <si>
    <t>Glasflächen</t>
  </si>
  <si>
    <t>3.2</t>
  </si>
  <si>
    <t>Griffspuren/Spritzer/Flecken entfernen</t>
  </si>
  <si>
    <t>Fliesenwände / Wandflächen</t>
  </si>
  <si>
    <t>Wandflächen</t>
  </si>
  <si>
    <t>3.1</t>
  </si>
  <si>
    <t>Nebenarbeiten</t>
  </si>
  <si>
    <t>Entstauben</t>
  </si>
  <si>
    <t xml:space="preserve">Spinnweben, Staubwolken und –fäden </t>
  </si>
  <si>
    <t>Spinnweben</t>
  </si>
  <si>
    <t>2.28</t>
  </si>
  <si>
    <t>Feuchtwischen / -reinigen</t>
  </si>
  <si>
    <t xml:space="preserve">Heizkörper und Heizkörperrohre </t>
  </si>
  <si>
    <t>Heizkörper</t>
  </si>
  <si>
    <t>2.27</t>
  </si>
  <si>
    <t>Nass reinigen und nachtrocknen</t>
  </si>
  <si>
    <t>WC Bürsten mit Halterung</t>
  </si>
  <si>
    <t>2.26</t>
  </si>
  <si>
    <t>WC Becken mit Sitz / Urinale</t>
  </si>
  <si>
    <t>2.25</t>
  </si>
  <si>
    <t>Feucht reinigen</t>
  </si>
  <si>
    <t>Armaturen</t>
  </si>
  <si>
    <t>2.24</t>
  </si>
  <si>
    <t>Feucht reinigen (streifenfrei)</t>
  </si>
  <si>
    <t>Spiegel mit Ablage und Leuchte</t>
  </si>
  <si>
    <t>2.23</t>
  </si>
  <si>
    <t>Spritzbereiche, Fliesen</t>
  </si>
  <si>
    <t>2.22</t>
  </si>
  <si>
    <t>Nass reinigen (Kalkansätze entfernen)</t>
  </si>
  <si>
    <t>Kabinenwände (WC / Dusche)</t>
  </si>
  <si>
    <t>2.21</t>
  </si>
  <si>
    <t>Spülbecken</t>
  </si>
  <si>
    <t>2.20</t>
  </si>
  <si>
    <t>Waschbecken</t>
  </si>
  <si>
    <t>2.19</t>
  </si>
  <si>
    <t>Feucht reinigen &amp; bestücken</t>
  </si>
  <si>
    <t>Seifen-, Papierhandtücherspender</t>
  </si>
  <si>
    <t>2.18</t>
  </si>
  <si>
    <t>Feucht reinigen &amp; bestücken / Ersatzrollen bereitlegen</t>
  </si>
  <si>
    <t>Toilettenpapierhalter</t>
  </si>
  <si>
    <t>Sanitäranlagen</t>
  </si>
  <si>
    <t>2.17</t>
  </si>
  <si>
    <t>sonst. Einrichtungsgegenstände</t>
  </si>
  <si>
    <t>2.16</t>
  </si>
  <si>
    <t>Hinweisschilder</t>
  </si>
  <si>
    <t>2.15</t>
  </si>
  <si>
    <t>Feuerlöscher</t>
  </si>
  <si>
    <t>2.14</t>
  </si>
  <si>
    <t>Treppengeländer / Handlauf / Griffe</t>
  </si>
  <si>
    <t>2.13</t>
  </si>
  <si>
    <t>Schränke / Regale</t>
  </si>
  <si>
    <t>2.12</t>
  </si>
  <si>
    <t>Feucht reinigen (zugängliche Freiflächen)</t>
  </si>
  <si>
    <t>Tische / Schreibtische</t>
  </si>
  <si>
    <t>2.11</t>
  </si>
  <si>
    <t>Stühle / Hocker / Tritte</t>
  </si>
  <si>
    <t>2.10</t>
  </si>
  <si>
    <t>Horizontale Flächen (z. B. Sitzbänke)</t>
  </si>
  <si>
    <t>2.9</t>
  </si>
  <si>
    <t>Fensterbänke</t>
  </si>
  <si>
    <t>2.8</t>
  </si>
  <si>
    <t>Telefone</t>
  </si>
  <si>
    <t>2.7</t>
  </si>
  <si>
    <t>Wandschalter / Steckdosen / Bedienflächen</t>
  </si>
  <si>
    <t>2.6</t>
  </si>
  <si>
    <t>Kabelkanäle / Kommunikationsleisten</t>
  </si>
  <si>
    <t>2.5</t>
  </si>
  <si>
    <t>Fuß-, Sockelleisten</t>
  </si>
  <si>
    <t>2.4</t>
  </si>
  <si>
    <t>Feucht reinigen (komplett)</t>
  </si>
  <si>
    <t>Türen, Türrahmen, -griffe, -beschläge</t>
  </si>
  <si>
    <t>2.3</t>
  </si>
  <si>
    <t>Oberflächen von 
Einrichtungs-
gegenständen</t>
  </si>
  <si>
    <t>2.2</t>
  </si>
  <si>
    <t xml:space="preserve">Inhalt entleeren und entsorgen </t>
  </si>
  <si>
    <t>Papierkörbe/Hygieneeimer</t>
  </si>
  <si>
    <t>Abfallbehältnisse</t>
  </si>
  <si>
    <t>2.1</t>
  </si>
  <si>
    <t>Obenarbeiten</t>
  </si>
  <si>
    <t>Saugen/Bürstsaugen</t>
  </si>
  <si>
    <t>Textile Bodenbeläge / Schmutzfangmatten</t>
  </si>
  <si>
    <t>1.4</t>
  </si>
  <si>
    <t>Feuchtwischen</t>
  </si>
  <si>
    <t>Holzböden</t>
  </si>
  <si>
    <t>1.3</t>
  </si>
  <si>
    <t>Zweistufiges Nasswischen  ggfls. Automatenreinigung</t>
  </si>
  <si>
    <t>Hartböden</t>
  </si>
  <si>
    <t>1.2</t>
  </si>
  <si>
    <t xml:space="preserve">Automatenreinigung </t>
  </si>
  <si>
    <t>Sporthallenböden</t>
  </si>
  <si>
    <t>Böden</t>
  </si>
  <si>
    <t>1.1</t>
  </si>
  <si>
    <t>Bodenreinigung</t>
  </si>
  <si>
    <t>Reinigungsturnus</t>
  </si>
  <si>
    <t xml:space="preserve">Tätigkeitsbeschreibung </t>
  </si>
  <si>
    <t>Gegenstand / Fläche</t>
  </si>
  <si>
    <t>Reinigungsverfahren</t>
  </si>
  <si>
    <t>Nr.</t>
  </si>
  <si>
    <t>Lager, Geräte,  und Abstellräume</t>
  </si>
  <si>
    <t>Konferenz- / Besprechungsräume</t>
  </si>
  <si>
    <t>Pantryküche / Küche / Theken</t>
  </si>
  <si>
    <t>Umkleiden</t>
  </si>
  <si>
    <t xml:space="preserve">Verkehrsfl. Flure, Eingangsb. </t>
  </si>
  <si>
    <t xml:space="preserve"> Treppen</t>
  </si>
  <si>
    <t>Raumgruppen</t>
  </si>
  <si>
    <r>
      <t xml:space="preserve">Leistungsverzeichnis
</t>
    </r>
    <r>
      <rPr>
        <sz val="16"/>
        <color theme="1"/>
        <rFont val="Verdana"/>
        <family val="2"/>
      </rPr>
      <t xml:space="preserve">Westenergie Sporthalle </t>
    </r>
  </si>
  <si>
    <r>
      <rPr>
        <b/>
        <sz val="9"/>
        <rFont val="Verdana"/>
        <family val="2"/>
      </rPr>
      <t>Veranstaltungsreinigung (Normalstunde</t>
    </r>
    <r>
      <rPr>
        <sz val="9"/>
        <rFont val="Verdana"/>
        <family val="2"/>
      </rPr>
      <t xml:space="preserve"> )
Montag - Samstag bis 8 Stunden
05:00 - 22:00 Uhr</t>
    </r>
  </si>
  <si>
    <r>
      <rPr>
        <b/>
        <sz val="9"/>
        <rFont val="Verdana"/>
        <family val="2"/>
      </rPr>
      <t xml:space="preserve">
Arbeitsblätter:
</t>
    </r>
    <r>
      <rPr>
        <sz val="9"/>
        <rFont val="Verdana"/>
        <family val="2"/>
      </rPr>
      <t xml:space="preserve">&gt; Informationen und Erläuterungen
&gt; Leistungsverzeichnis
&gt; Bieterdaten - Preisübersicht
&gt; Raumgruppen - Leistungswerte
&gt; UR_Raumbuch
&gt; UR_StVS
</t>
    </r>
  </si>
  <si>
    <r>
      <rPr>
        <b/>
        <sz val="9"/>
        <rFont val="Verdana"/>
        <family val="2"/>
      </rPr>
      <t>Veranstaltungsreinigung (Nachtarbeit)</t>
    </r>
    <r>
      <rPr>
        <sz val="9"/>
        <rFont val="Verdana"/>
        <family val="2"/>
      </rPr>
      <t xml:space="preserve">
Montag - Samstag bis 8 Stunden
22:00 - 05:00 Uhr</t>
    </r>
  </si>
  <si>
    <t>Stunden-
verrechnungssatz
(netto)</t>
  </si>
  <si>
    <r>
      <rPr>
        <b/>
        <sz val="9"/>
        <color theme="1"/>
        <rFont val="Verdana"/>
        <family val="2"/>
      </rPr>
      <t>Objektbeschreibung</t>
    </r>
    <r>
      <rPr>
        <sz val="9"/>
        <color theme="1"/>
        <rFont val="Verdana"/>
        <family val="2"/>
      </rPr>
      <t xml:space="preserve">
Die Westenergie Sporthalle ist eine Multifunktionshalle. Das Gebäude wurde 2005 in Betrieb genommen. Neben dem Schul- und Vereinssport wird die Westenergie Sporthalle auch für Veranstaltungen (z. B. Fußballturniere, Oktoberfest, Darts-Turniere) genutzt.
</t>
    </r>
    <r>
      <rPr>
        <b/>
        <sz val="9"/>
        <color theme="1"/>
        <rFont val="Verdana"/>
        <family val="2"/>
      </rPr>
      <t>Bodenbeläge</t>
    </r>
    <r>
      <rPr>
        <sz val="9"/>
        <color theme="1"/>
        <rFont val="Verdana"/>
        <family val="2"/>
      </rPr>
      <t xml:space="preserve">
Sporthallenboden, Fliesen, PVC, Stein, Schmutzfangmatten (weitere Einzelheiten entnehmen Sie bitte dem Aufmaß)
</t>
    </r>
    <r>
      <rPr>
        <b/>
        <sz val="9"/>
        <color theme="1"/>
        <rFont val="Verdana"/>
        <family val="2"/>
      </rPr>
      <t>Putzmittelräume</t>
    </r>
    <r>
      <rPr>
        <sz val="9"/>
        <color theme="1"/>
        <rFont val="Verdana"/>
        <family val="2"/>
      </rPr>
      <t xml:space="preserve">
Erdgeschoss (EG): ca. 8 qm Fläche, ausgestattet mit zwei Steckdosen (230 V), einem Wasserablauf und einer Zapfstelle für Waschmaschinenanschluss. Aufgrund der Raumstruktur kann hier nur ein Kondenstrockner aufgestellt werden; ein Umbau für einen Ablufttrockner ist nicht möglich.
Untergeschoss (UG): ca. 21 qm Fläche mit einer Steckdose (230 V).
</t>
    </r>
    <r>
      <rPr>
        <b/>
        <sz val="9"/>
        <color theme="1"/>
        <rFont val="Verdana"/>
        <family val="2"/>
      </rPr>
      <t>Nutzung und Anforderungen</t>
    </r>
    <r>
      <rPr>
        <sz val="9"/>
        <color theme="1"/>
        <rFont val="Verdana"/>
        <family val="2"/>
      </rPr>
      <t xml:space="preserve">
Der Auftragnehmer ist verpflichtet, die Putzmittelräume in einem hygienisch einwandfreien Zustand zu halten. Zudem muss er seine eigenen Maschinen (z. B. Reinigungsautomaten) mitbringen, wobei nach Absprache eine zusätzliche Lagerung von Maschinen in anderen Räumlichkeiten als den Putzmittelräumen ermöglicht werden kann.
</t>
    </r>
  </si>
  <si>
    <t>Tragen Sie nun auf dem Arbeitsblatt "UR_StVS" die von Ihnen in Ansatz gebrachten Aufschläge auf den Tariflohn ein. Beachten Sie hierbei, daß Ihre Kalkulation im Hinblick auf Gesetzeskonformität, Plausibilität und Auskömmlichkeit überprüft wird.</t>
  </si>
  <si>
    <r>
      <rPr>
        <b/>
        <sz val="9"/>
        <rFont val="Verdana"/>
        <family val="2"/>
      </rPr>
      <t>Veranstaltungsreinigung (Sonn- und Feiertags)</t>
    </r>
    <r>
      <rPr>
        <sz val="9"/>
        <rFont val="Verdana"/>
        <family val="2"/>
      </rPr>
      <t xml:space="preserve">
00:00 - 24:00 Uhr</t>
    </r>
  </si>
  <si>
    <t>Schraffierte Flächen im Arbeitsblatt "UR_Raumbuch" gehören zum Objekt, sind aber für die Unterhaltsreinigung nicht relevant.</t>
  </si>
  <si>
    <r>
      <rPr>
        <b/>
        <sz val="9"/>
        <color theme="1"/>
        <rFont val="Verdana"/>
        <family val="2"/>
      </rPr>
      <t>Besonderheiten</t>
    </r>
    <r>
      <rPr>
        <sz val="9"/>
        <color theme="1"/>
        <rFont val="Verdana"/>
        <family val="2"/>
      </rPr>
      <t xml:space="preserve">
Die Westenergie Sporthalle ist in den ersten zwei Wochen der Schulferien im Sommer sowie zwischen Weihnachten und Neujahr auf Grund der städtischen Betriebsferien geschlossen. 
</t>
    </r>
    <r>
      <rPr>
        <u/>
        <sz val="9"/>
        <color theme="1"/>
        <rFont val="Verdana"/>
        <family val="2"/>
      </rPr>
      <t>Ausnahme:</t>
    </r>
    <r>
      <rPr>
        <sz val="9"/>
        <color theme="1"/>
        <rFont val="Verdana"/>
        <family val="2"/>
      </rPr>
      <t xml:space="preserve"> 
2025 finden die Badminton-Wettkämpfe der World University Games in den ersten zwei Wochen der Ferien (11. - 29.07.2025) statt. Hierfür wird eine Veranstaltungsreinigung beauftragt. Die Westenergie Sporthalle ist nach dieser Veranstaltung für den Zeitraum 30.07.-17.08.2025 geschlossen. Eine Unterhaltsreinigung ist nicht erforderlich; es wird nur die notwendige Reinigung der Personalräume beauftragt.
Sollte aufgrund von Belegungen eine Reinigung während der genannten Schließzeiten erforderlich sein, so werden diese Stunden separat unter Verwendung des Stundenverrechnungssatzes beauftragt und bezahlt.
Detailfragen während der Vertragsausführung sind mit den Mitarbeiterinnen und Mitarbeitern des Mülheimer SportService oder den Verantwortlichen vor Ort zu klären.
</t>
    </r>
  </si>
  <si>
    <t>Unterschrift</t>
  </si>
  <si>
    <r>
      <rPr>
        <b/>
        <sz val="9"/>
        <color theme="1"/>
        <rFont val="Verdana"/>
        <family val="2"/>
      </rPr>
      <t>Zusätzliche Hinweise Veranstaltungsreinigung</t>
    </r>
    <r>
      <rPr>
        <sz val="9"/>
        <color theme="1"/>
        <rFont val="Verdana"/>
        <family val="2"/>
      </rPr>
      <t xml:space="preserve">
Die Veranstaltungsreinigung erfolgt bedarfsorientiert. Je nach Veranstaltungskalender kann die Anzahl der Veranstaltungstage im Jahr variieren. Die AG beauftragt bis 4 Wochen vor der Veranstaltung die benötigte Reinigungsleistung.
Falls eine Veranstaltung an einem Werktag stattfindet, kann die reguläre Unterhaltsreinigung durch die Veranstaltungsreinigung ersetzt werden. Dies soll gewährleisten, dass der Reinigungsstandard während und nach der Veranstaltung den spezifischen Anforderungen entspricht.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</si>
</sst>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8" formatCode="#,##0.00\ &quot;€&quot;;[Red]\-#,##0.00\ &quot;€&quot;"/>
    <numFmt numFmtId="44" formatCode="_-* #,##0.00\ &quot;€&quot;_-;\-* #,##0.00\ &quot;€&quot;_-;_-* &quot;-&quot;??\ &quot;€&quot;_-;_-@_-"/>
    <numFmt numFmtId="164" formatCode="_-* #,##0.00\ _€_-;\-* #,##0.00\ _€_-;_-* &quot;-&quot;??\ _€_-;_-@_-"/>
    <numFmt numFmtId="165" formatCode="#,##0.00\ &quot;€&quot;"/>
    <numFmt numFmtId="166" formatCode="\D\-00000"/>
    <numFmt numFmtId="167" formatCode="[$-F400]h:mm:ss\ AM/PM"/>
  </numFmts>
  <fonts count="40" x14ac:knownFonts="1">
    <font>
      <sz val="11"/>
      <color theme="1"/>
      <name val="Calibri"/>
      <family val="2"/>
      <scheme val="minor"/>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9"/>
      <name val="Verdana"/>
      <family val="2"/>
    </font>
    <font>
      <sz val="9"/>
      <name val="Verdana"/>
      <family val="2"/>
    </font>
    <font>
      <sz val="9"/>
      <color theme="1"/>
      <name val="Calibri"/>
      <family val="2"/>
      <scheme val="minor"/>
    </font>
    <font>
      <b/>
      <sz val="9"/>
      <color indexed="8"/>
      <name val="Verdana"/>
      <family val="2"/>
    </font>
    <font>
      <sz val="9"/>
      <color theme="1"/>
      <name val="Verdana"/>
      <family val="2"/>
    </font>
    <font>
      <b/>
      <sz val="9"/>
      <color indexed="10"/>
      <name val="Verdana"/>
      <family val="2"/>
    </font>
    <font>
      <sz val="10"/>
      <name val="Verdana"/>
      <family val="2"/>
    </font>
    <font>
      <b/>
      <sz val="10"/>
      <name val="Verdana"/>
      <family val="2"/>
    </font>
    <font>
      <sz val="9"/>
      <color indexed="8"/>
      <name val="Verdana"/>
      <family val="2"/>
    </font>
    <font>
      <sz val="11"/>
      <color theme="1"/>
      <name val="Calibri"/>
      <family val="2"/>
      <scheme val="minor"/>
    </font>
    <font>
      <b/>
      <sz val="9"/>
      <color theme="1"/>
      <name val="Calibri"/>
      <family val="2"/>
      <scheme val="minor"/>
    </font>
    <font>
      <b/>
      <sz val="14"/>
      <color theme="1"/>
      <name val="Verdana"/>
      <family val="2"/>
    </font>
    <font>
      <b/>
      <sz val="18"/>
      <color theme="1"/>
      <name val="Verdana"/>
      <family val="2"/>
    </font>
    <font>
      <b/>
      <sz val="16"/>
      <name val="Verdana"/>
      <family val="2"/>
    </font>
    <font>
      <b/>
      <sz val="9"/>
      <color theme="1"/>
      <name val="Verdana"/>
      <family val="2"/>
    </font>
    <font>
      <b/>
      <sz val="16"/>
      <color theme="1"/>
      <name val="Verdana"/>
      <family val="2"/>
    </font>
    <font>
      <sz val="10"/>
      <color theme="1"/>
      <name val="Verdana"/>
      <family val="2"/>
    </font>
    <font>
      <b/>
      <sz val="10"/>
      <color theme="1"/>
      <name val="Verdana"/>
      <family val="2"/>
    </font>
    <font>
      <b/>
      <sz val="26"/>
      <color theme="1"/>
      <name val="Verdana"/>
      <family val="2"/>
    </font>
    <font>
      <sz val="16"/>
      <color theme="1"/>
      <name val="Verdana"/>
      <family val="2"/>
    </font>
    <font>
      <u/>
      <sz val="9"/>
      <color theme="1"/>
      <name val="Verdana"/>
      <family val="2"/>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rgb="FFFFC000"/>
        <bgColor indexed="64"/>
      </patternFill>
    </fill>
    <fill>
      <patternFill patternType="solid">
        <fgColor rgb="FFFFFF0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bgColor indexed="64"/>
      </patternFill>
    </fill>
    <fill>
      <patternFill patternType="solid">
        <fgColor theme="0" tint="-4.9989318521683403E-2"/>
        <bgColor indexed="64"/>
      </patternFill>
    </fill>
    <fill>
      <patternFill patternType="lightUp">
        <bgColor theme="5" tint="0.79998168889431442"/>
      </patternFill>
    </fill>
    <fill>
      <patternFill patternType="lightUp"/>
    </fill>
    <fill>
      <patternFill patternType="lightUp">
        <bgColor indexed="13"/>
      </patternFill>
    </fill>
    <fill>
      <patternFill patternType="solid">
        <fgColor theme="9" tint="0.79998168889431442"/>
        <bgColor indexed="64"/>
      </patternFill>
    </fill>
    <fill>
      <patternFill patternType="solid">
        <fgColor theme="8" tint="0.79998168889431442"/>
        <bgColor indexed="64"/>
      </patternFill>
    </fill>
    <fill>
      <patternFill patternType="solid">
        <fgColor rgb="FFCCFFCC"/>
        <bgColor indexed="64"/>
      </patternFill>
    </fill>
  </fills>
  <borders count="61">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58">
    <xf numFmtId="0" fontId="0" fillId="0" borderId="0"/>
    <xf numFmtId="0" fontId="1"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20" borderId="1" applyNumberFormat="0" applyAlignment="0" applyProtection="0"/>
    <xf numFmtId="0" fontId="5"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1" fillId="0" borderId="0" applyFill="0" applyBorder="0" applyAlignment="0" applyProtection="0"/>
    <xf numFmtId="0" fontId="10" fillId="21" borderId="0" applyNumberFormat="0" applyBorder="0" applyAlignment="0" applyProtection="0"/>
    <xf numFmtId="0" fontId="1" fillId="22" borderId="4" applyNumberFormat="0" applyFont="0" applyAlignment="0" applyProtection="0"/>
    <xf numFmtId="9" fontId="1"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1"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xf numFmtId="44" fontId="2"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8" fillId="0" borderId="0"/>
    <xf numFmtId="0" fontId="1" fillId="0" borderId="0"/>
    <xf numFmtId="0" fontId="1" fillId="0" borderId="0"/>
    <xf numFmtId="0" fontId="2" fillId="0" borderId="0"/>
    <xf numFmtId="0" fontId="1" fillId="0" borderId="0"/>
    <xf numFmtId="0" fontId="1" fillId="0" borderId="0"/>
    <xf numFmtId="0" fontId="1" fillId="0" borderId="0"/>
    <xf numFmtId="44" fontId="2" fillId="0" borderId="0" applyFont="0" applyFill="0" applyBorder="0" applyAlignment="0" applyProtection="0"/>
    <xf numFmtId="44" fontId="1" fillId="0" borderId="0" applyFont="0" applyFill="0" applyBorder="0" applyAlignment="0" applyProtection="0"/>
  </cellStyleXfs>
  <cellXfs count="277">
    <xf numFmtId="0" fontId="0" fillId="0" borderId="0" xfId="0"/>
    <xf numFmtId="0" fontId="21" fillId="0" borderId="0" xfId="0" applyFont="1"/>
    <xf numFmtId="0" fontId="21" fillId="0" borderId="0" xfId="0" applyFont="1" applyAlignment="1">
      <alignment horizontal="center"/>
    </xf>
    <xf numFmtId="0" fontId="1" fillId="0" borderId="0" xfId="1"/>
    <xf numFmtId="0" fontId="19" fillId="0" borderId="0" xfId="1" applyFont="1" applyAlignment="1">
      <alignment vertical="center"/>
    </xf>
    <xf numFmtId="0" fontId="20" fillId="0" borderId="0" xfId="1" applyFont="1" applyAlignment="1">
      <alignment vertical="center"/>
    </xf>
    <xf numFmtId="0" fontId="19" fillId="0" borderId="0" xfId="1" applyFont="1" applyAlignment="1">
      <alignment horizontal="left" vertical="center"/>
    </xf>
    <xf numFmtId="0" fontId="20" fillId="0" borderId="10" xfId="1" applyFont="1" applyBorder="1" applyAlignment="1">
      <alignment horizontal="right" vertical="center"/>
    </xf>
    <xf numFmtId="0" fontId="20" fillId="0" borderId="11" xfId="1" applyFont="1" applyBorder="1" applyAlignment="1">
      <alignment horizontal="right" vertical="center"/>
    </xf>
    <xf numFmtId="49" fontId="20" fillId="24" borderId="12" xfId="1" applyNumberFormat="1" applyFont="1" applyFill="1" applyBorder="1" applyAlignment="1" applyProtection="1">
      <alignment vertical="center"/>
      <protection locked="0"/>
    </xf>
    <xf numFmtId="166" fontId="20" fillId="24" borderId="12" xfId="1" applyNumberFormat="1" applyFont="1" applyFill="1" applyBorder="1" applyAlignment="1" applyProtection="1">
      <alignment horizontal="left" vertical="center"/>
      <protection locked="0"/>
    </xf>
    <xf numFmtId="0" fontId="20" fillId="0" borderId="13" xfId="1" applyFont="1" applyBorder="1" applyAlignment="1">
      <alignment horizontal="right" vertical="center"/>
    </xf>
    <xf numFmtId="49" fontId="20" fillId="24" borderId="14" xfId="1" applyNumberFormat="1" applyFont="1" applyFill="1" applyBorder="1" applyAlignment="1" applyProtection="1">
      <alignment vertical="center"/>
      <protection locked="0"/>
    </xf>
    <xf numFmtId="0" fontId="19" fillId="27" borderId="31" xfId="1" applyFont="1" applyFill="1" applyBorder="1" applyAlignment="1">
      <alignment horizontal="center" vertical="center" wrapText="1"/>
    </xf>
    <xf numFmtId="0" fontId="19" fillId="27" borderId="16" xfId="1" applyFont="1" applyFill="1" applyBorder="1" applyAlignment="1">
      <alignment horizontal="center" vertical="center" wrapText="1"/>
    </xf>
    <xf numFmtId="0" fontId="20" fillId="27" borderId="23" xfId="1" applyFont="1" applyFill="1" applyBorder="1" applyAlignment="1">
      <alignment horizontal="center" vertical="center" wrapText="1"/>
    </xf>
    <xf numFmtId="0" fontId="19" fillId="27" borderId="24" xfId="1" applyFont="1" applyFill="1" applyBorder="1" applyAlignment="1">
      <alignment horizontal="center" vertical="center" wrapText="1"/>
    </xf>
    <xf numFmtId="0" fontId="20" fillId="27" borderId="24" xfId="1" applyFont="1" applyFill="1" applyBorder="1" applyAlignment="1">
      <alignment horizontal="center" vertical="center" wrapText="1"/>
    </xf>
    <xf numFmtId="0" fontId="20" fillId="27" borderId="0" xfId="1" applyFont="1" applyFill="1" applyAlignment="1">
      <alignment horizontal="center" vertical="center"/>
    </xf>
    <xf numFmtId="0" fontId="23" fillId="0" borderId="0" xfId="0" applyFont="1"/>
    <xf numFmtId="0" fontId="20" fillId="0" borderId="15" xfId="1" applyFont="1" applyBorder="1" applyAlignment="1" applyProtection="1">
      <alignment vertical="center" wrapText="1"/>
      <protection hidden="1"/>
    </xf>
    <xf numFmtId="10" fontId="19" fillId="0" borderId="16" xfId="1" applyNumberFormat="1" applyFont="1" applyBorder="1" applyAlignment="1" applyProtection="1">
      <alignment vertical="center" wrapText="1"/>
      <protection hidden="1"/>
    </xf>
    <xf numFmtId="165" fontId="19" fillId="24" borderId="17" xfId="1" applyNumberFormat="1" applyFont="1" applyFill="1" applyBorder="1" applyAlignment="1" applyProtection="1">
      <alignment vertical="center" wrapText="1"/>
      <protection locked="0"/>
    </xf>
    <xf numFmtId="0" fontId="19" fillId="0" borderId="10" xfId="1" applyFont="1" applyBorder="1" applyAlignment="1" applyProtection="1">
      <alignment vertical="center"/>
      <protection hidden="1"/>
    </xf>
    <xf numFmtId="0" fontId="20" fillId="0" borderId="11" xfId="1" applyFont="1" applyBorder="1" applyAlignment="1" applyProtection="1">
      <alignment vertical="center"/>
      <protection hidden="1"/>
    </xf>
    <xf numFmtId="10" fontId="20" fillId="24" borderId="18" xfId="1" applyNumberFormat="1" applyFont="1" applyFill="1" applyBorder="1" applyAlignment="1" applyProtection="1">
      <alignment vertical="center"/>
      <protection locked="0"/>
    </xf>
    <xf numFmtId="165" fontId="19" fillId="0" borderId="12" xfId="1" applyNumberFormat="1" applyFont="1" applyBorder="1" applyAlignment="1" applyProtection="1">
      <alignment vertical="center"/>
      <protection hidden="1"/>
    </xf>
    <xf numFmtId="0" fontId="19" fillId="0" borderId="13" xfId="1" applyFont="1" applyBorder="1" applyAlignment="1" applyProtection="1">
      <alignment vertical="center" wrapText="1"/>
      <protection hidden="1"/>
    </xf>
    <xf numFmtId="10" fontId="19" fillId="0" borderId="19" xfId="1" applyNumberFormat="1" applyFont="1" applyBorder="1" applyAlignment="1" applyProtection="1">
      <alignment vertical="center" wrapText="1"/>
      <protection hidden="1"/>
    </xf>
    <xf numFmtId="165" fontId="19" fillId="0" borderId="14" xfId="1" applyNumberFormat="1" applyFont="1" applyBorder="1" applyAlignment="1" applyProtection="1">
      <alignment vertical="center"/>
      <protection hidden="1"/>
    </xf>
    <xf numFmtId="0" fontId="20" fillId="0" borderId="11" xfId="1" applyFont="1" applyFill="1" applyBorder="1" applyAlignment="1" applyProtection="1">
      <alignment vertical="center"/>
      <protection hidden="1"/>
    </xf>
    <xf numFmtId="0" fontId="20" fillId="0" borderId="11" xfId="1" applyFont="1" applyFill="1" applyBorder="1" applyAlignment="1" applyProtection="1">
      <alignment vertical="center" wrapText="1"/>
      <protection hidden="1"/>
    </xf>
    <xf numFmtId="0" fontId="19" fillId="0" borderId="13" xfId="1" applyFont="1" applyBorder="1" applyAlignment="1" applyProtection="1">
      <alignment vertical="center"/>
      <protection hidden="1"/>
    </xf>
    <xf numFmtId="10" fontId="19" fillId="0" borderId="19" xfId="1" applyNumberFormat="1" applyFont="1" applyBorder="1" applyAlignment="1" applyProtection="1">
      <alignment vertical="center"/>
      <protection hidden="1"/>
    </xf>
    <xf numFmtId="0" fontId="20" fillId="0" borderId="11" xfId="1" applyFont="1" applyBorder="1" applyAlignment="1" applyProtection="1">
      <alignment vertical="center" wrapText="1"/>
      <protection hidden="1"/>
    </xf>
    <xf numFmtId="10" fontId="19" fillId="26" borderId="19" xfId="1" applyNumberFormat="1" applyFont="1" applyFill="1" applyBorder="1" applyAlignment="1" applyProtection="1">
      <alignment vertical="center"/>
      <protection locked="0"/>
    </xf>
    <xf numFmtId="0" fontId="19" fillId="0" borderId="20" xfId="1" applyFont="1" applyBorder="1" applyAlignment="1" applyProtection="1">
      <alignment vertical="center"/>
      <protection hidden="1"/>
    </xf>
    <xf numFmtId="10" fontId="20" fillId="24" borderId="21" xfId="1" applyNumberFormat="1" applyFont="1" applyFill="1" applyBorder="1" applyAlignment="1" applyProtection="1">
      <alignment vertical="center"/>
      <protection locked="0"/>
    </xf>
    <xf numFmtId="165" fontId="19" fillId="0" borderId="22" xfId="1" applyNumberFormat="1" applyFont="1" applyBorder="1" applyAlignment="1" applyProtection="1">
      <alignment vertical="center"/>
      <protection hidden="1"/>
    </xf>
    <xf numFmtId="0" fontId="19" fillId="0" borderId="11" xfId="1" applyFont="1" applyBorder="1" applyAlignment="1" applyProtection="1">
      <alignment vertical="center"/>
      <protection hidden="1"/>
    </xf>
    <xf numFmtId="10" fontId="19" fillId="0" borderId="18" xfId="1" applyNumberFormat="1" applyFont="1" applyBorder="1" applyAlignment="1" applyProtection="1">
      <alignment vertical="center"/>
      <protection hidden="1"/>
    </xf>
    <xf numFmtId="0" fontId="19" fillId="0" borderId="11" xfId="1" applyFont="1" applyBorder="1" applyAlignment="1" applyProtection="1">
      <alignment vertical="center" wrapText="1"/>
      <protection hidden="1"/>
    </xf>
    <xf numFmtId="0" fontId="20" fillId="0" borderId="19" xfId="1" applyFont="1" applyFill="1" applyBorder="1" applyAlignment="1" applyProtection="1">
      <alignment vertical="center"/>
      <protection hidden="1"/>
    </xf>
    <xf numFmtId="0" fontId="20" fillId="0" borderId="0" xfId="1" applyFont="1" applyProtection="1">
      <protection hidden="1"/>
    </xf>
    <xf numFmtId="0" fontId="21" fillId="0" borderId="0" xfId="0" applyFont="1" applyAlignment="1">
      <alignment horizontal="center" vertical="center"/>
    </xf>
    <xf numFmtId="0" fontId="21" fillId="27" borderId="0" xfId="0" applyFont="1" applyFill="1" applyAlignment="1">
      <alignment horizontal="center" vertical="center"/>
    </xf>
    <xf numFmtId="0" fontId="25" fillId="27" borderId="0" xfId="1" applyFont="1" applyFill="1" applyAlignment="1">
      <alignment horizontal="center"/>
    </xf>
    <xf numFmtId="0" fontId="26" fillId="27" borderId="0" xfId="1" applyFont="1" applyFill="1" applyAlignment="1">
      <alignment horizontal="center"/>
    </xf>
    <xf numFmtId="0" fontId="20" fillId="31" borderId="18" xfId="1" applyFont="1" applyFill="1" applyBorder="1" applyAlignment="1" applyProtection="1">
      <alignment horizontal="center" vertical="center"/>
      <protection hidden="1"/>
    </xf>
    <xf numFmtId="0" fontId="20" fillId="31" borderId="18" xfId="1" applyFont="1" applyFill="1" applyBorder="1" applyAlignment="1">
      <alignment horizontal="center" vertical="center"/>
    </xf>
    <xf numFmtId="0" fontId="20" fillId="0" borderId="18" xfId="1" applyFont="1" applyFill="1" applyBorder="1" applyAlignment="1" applyProtection="1">
      <alignment horizontal="center" vertical="center"/>
      <protection hidden="1"/>
    </xf>
    <xf numFmtId="4" fontId="27" fillId="0" borderId="18" xfId="1" applyNumberFormat="1" applyFont="1" applyFill="1" applyBorder="1" applyAlignment="1">
      <alignment horizontal="center" vertical="center" wrapText="1"/>
    </xf>
    <xf numFmtId="4" fontId="27" fillId="31" borderId="18" xfId="1" applyNumberFormat="1" applyFont="1" applyFill="1" applyBorder="1" applyAlignment="1">
      <alignment horizontal="center" vertical="center" wrapText="1"/>
    </xf>
    <xf numFmtId="0" fontId="27" fillId="0" borderId="11" xfId="1" applyFont="1" applyFill="1" applyBorder="1" applyAlignment="1">
      <alignment horizontal="center" vertical="center" wrapText="1"/>
    </xf>
    <xf numFmtId="0" fontId="27" fillId="0" borderId="13" xfId="1" applyFont="1" applyFill="1" applyBorder="1" applyAlignment="1">
      <alignment horizontal="center" vertical="center" wrapText="1"/>
    </xf>
    <xf numFmtId="0" fontId="27" fillId="0" borderId="19" xfId="1" applyFont="1" applyFill="1" applyBorder="1" applyAlignment="1">
      <alignment horizontal="center" vertical="center" wrapText="1"/>
    </xf>
    <xf numFmtId="4" fontId="27" fillId="0" borderId="19" xfId="1" applyNumberFormat="1" applyFont="1" applyFill="1" applyBorder="1" applyAlignment="1">
      <alignment horizontal="center" vertical="center" wrapText="1"/>
    </xf>
    <xf numFmtId="0" fontId="20" fillId="0" borderId="19" xfId="1" applyFont="1" applyFill="1" applyBorder="1" applyAlignment="1" applyProtection="1">
      <alignment horizontal="center" vertical="center"/>
      <protection hidden="1"/>
    </xf>
    <xf numFmtId="4" fontId="20" fillId="0" borderId="18" xfId="1" applyNumberFormat="1" applyFont="1" applyFill="1" applyBorder="1" applyAlignment="1">
      <alignment horizontal="center" vertical="center"/>
    </xf>
    <xf numFmtId="2" fontId="21" fillId="0" borderId="0" xfId="0" applyNumberFormat="1" applyFont="1" applyAlignment="1">
      <alignment horizontal="center"/>
    </xf>
    <xf numFmtId="4" fontId="21" fillId="0" borderId="0" xfId="0" applyNumberFormat="1" applyFont="1" applyAlignment="1">
      <alignment horizontal="center"/>
    </xf>
    <xf numFmtId="0" fontId="19" fillId="0" borderId="18" xfId="1" applyFont="1" applyBorder="1" applyAlignment="1">
      <alignment horizontal="center" vertical="center"/>
    </xf>
    <xf numFmtId="0" fontId="19" fillId="28" borderId="18" xfId="1" applyFont="1" applyFill="1" applyBorder="1" applyAlignment="1" applyProtection="1">
      <alignment horizontal="center" vertical="center"/>
      <protection locked="0"/>
    </xf>
    <xf numFmtId="0" fontId="19" fillId="27" borderId="18" xfId="1" applyFont="1" applyFill="1" applyBorder="1" applyAlignment="1">
      <alignment horizontal="center" vertical="center"/>
    </xf>
    <xf numFmtId="0" fontId="19" fillId="27" borderId="18" xfId="1" applyFont="1" applyFill="1" applyBorder="1" applyAlignment="1" applyProtection="1">
      <alignment horizontal="center" vertical="center"/>
      <protection locked="0"/>
    </xf>
    <xf numFmtId="0" fontId="0" fillId="0" borderId="0" xfId="0"/>
    <xf numFmtId="0" fontId="20" fillId="0" borderId="18" xfId="1" applyFont="1" applyBorder="1" applyAlignment="1">
      <alignment horizontal="left" vertical="center" wrapText="1"/>
    </xf>
    <xf numFmtId="0" fontId="19" fillId="0" borderId="18" xfId="0" applyFont="1" applyFill="1" applyBorder="1" applyAlignment="1">
      <alignment horizontal="left" vertical="center" wrapText="1"/>
    </xf>
    <xf numFmtId="0" fontId="19" fillId="0" borderId="11" xfId="0" applyFont="1" applyFill="1" applyBorder="1" applyAlignment="1">
      <alignment horizontal="center" vertical="center" wrapText="1"/>
    </xf>
    <xf numFmtId="0" fontId="19" fillId="25" borderId="42" xfId="1" applyFont="1" applyFill="1" applyBorder="1" applyAlignment="1">
      <alignment horizontal="center" wrapText="1"/>
    </xf>
    <xf numFmtId="0" fontId="19" fillId="25" borderId="42" xfId="1" applyFont="1" applyFill="1" applyBorder="1" applyAlignment="1" applyProtection="1">
      <alignment horizontal="center" wrapText="1"/>
      <protection hidden="1"/>
    </xf>
    <xf numFmtId="0" fontId="19" fillId="25" borderId="42" xfId="1" applyFont="1" applyFill="1" applyBorder="1" applyAlignment="1" applyProtection="1">
      <alignment horizontal="center"/>
      <protection hidden="1"/>
    </xf>
    <xf numFmtId="2" fontId="19" fillId="30" borderId="42" xfId="1" applyNumberFormat="1" applyFont="1" applyFill="1" applyBorder="1" applyAlignment="1" applyProtection="1">
      <alignment horizontal="center" wrapText="1"/>
      <protection hidden="1"/>
    </xf>
    <xf numFmtId="1" fontId="19" fillId="30" borderId="42" xfId="1" applyNumberFormat="1" applyFont="1" applyFill="1" applyBorder="1" applyAlignment="1" applyProtection="1">
      <alignment horizontal="center" wrapText="1"/>
      <protection hidden="1"/>
    </xf>
    <xf numFmtId="9" fontId="19" fillId="25" borderId="42" xfId="35" applyFont="1" applyFill="1" applyBorder="1" applyAlignment="1" applyProtection="1">
      <alignment horizontal="center" wrapText="1"/>
      <protection hidden="1"/>
    </xf>
    <xf numFmtId="0" fontId="19" fillId="29" borderId="42" xfId="1" applyFont="1" applyFill="1" applyBorder="1" applyAlignment="1" applyProtection="1">
      <alignment horizontal="center" wrapText="1"/>
      <protection hidden="1"/>
    </xf>
    <xf numFmtId="44" fontId="19" fillId="25" borderId="42" xfId="43" applyFont="1" applyFill="1" applyBorder="1" applyAlignment="1" applyProtection="1">
      <alignment horizontal="center" wrapText="1"/>
      <protection hidden="1"/>
    </xf>
    <xf numFmtId="165" fontId="19" fillId="25" borderId="42" xfId="43" applyNumberFormat="1" applyFont="1" applyFill="1" applyBorder="1" applyAlignment="1" applyProtection="1">
      <alignment horizontal="center" wrapText="1"/>
      <protection hidden="1"/>
    </xf>
    <xf numFmtId="2" fontId="20" fillId="30" borderId="18" xfId="1" applyNumberFormat="1" applyFont="1" applyFill="1" applyBorder="1" applyAlignment="1">
      <alignment horizontal="center" vertical="center"/>
    </xf>
    <xf numFmtId="0" fontId="20" fillId="30" borderId="18" xfId="1" applyFont="1" applyFill="1" applyBorder="1" applyAlignment="1">
      <alignment horizontal="center" vertical="center" wrapText="1"/>
    </xf>
    <xf numFmtId="164" fontId="20" fillId="0" borderId="18" xfId="32" applyFont="1" applyFill="1" applyBorder="1" applyAlignment="1" applyProtection="1">
      <alignment horizontal="right" vertical="center"/>
      <protection hidden="1"/>
    </xf>
    <xf numFmtId="9" fontId="20" fillId="24" borderId="18" xfId="35" applyFont="1" applyFill="1" applyBorder="1" applyAlignment="1" applyProtection="1">
      <alignment horizontal="center" vertical="center"/>
      <protection locked="0"/>
    </xf>
    <xf numFmtId="164" fontId="20" fillId="0" borderId="18" xfId="1" applyNumberFormat="1" applyFont="1" applyFill="1" applyBorder="1" applyAlignment="1" applyProtection="1">
      <alignment horizontal="center" vertical="center"/>
      <protection hidden="1"/>
    </xf>
    <xf numFmtId="44" fontId="20" fillId="0" borderId="18" xfId="43" applyFont="1" applyFill="1" applyBorder="1" applyAlignment="1" applyProtection="1">
      <alignment horizontal="center" vertical="center"/>
      <protection hidden="1"/>
    </xf>
    <xf numFmtId="4" fontId="20" fillId="31" borderId="18" xfId="1" applyNumberFormat="1" applyFont="1" applyFill="1" applyBorder="1" applyAlignment="1">
      <alignment horizontal="center" vertical="center"/>
    </xf>
    <xf numFmtId="0" fontId="20" fillId="0" borderId="31" xfId="1" applyFont="1" applyBorder="1" applyAlignment="1">
      <alignment horizontal="center" vertical="center"/>
    </xf>
    <xf numFmtId="0" fontId="20" fillId="0" borderId="31" xfId="1" applyFont="1" applyFill="1" applyBorder="1" applyAlignment="1">
      <alignment horizontal="center" vertical="center" wrapText="1"/>
    </xf>
    <xf numFmtId="0" fontId="20" fillId="31" borderId="31" xfId="1" applyFont="1" applyFill="1" applyBorder="1" applyAlignment="1">
      <alignment horizontal="center" vertical="center"/>
    </xf>
    <xf numFmtId="0" fontId="20" fillId="30" borderId="19" xfId="1" applyFont="1" applyFill="1" applyBorder="1" applyAlignment="1">
      <alignment horizontal="center" vertical="center" wrapText="1"/>
    </xf>
    <xf numFmtId="164" fontId="20" fillId="0" borderId="19" xfId="32" applyFont="1" applyFill="1" applyBorder="1" applyAlignment="1" applyProtection="1">
      <alignment horizontal="right" vertical="center"/>
      <protection hidden="1"/>
    </xf>
    <xf numFmtId="9" fontId="20" fillId="24" borderId="19" xfId="35" applyFont="1" applyFill="1" applyBorder="1" applyAlignment="1" applyProtection="1">
      <alignment horizontal="center" vertical="center"/>
      <protection locked="0"/>
    </xf>
    <xf numFmtId="44" fontId="20" fillId="0" borderId="19" xfId="43" applyFont="1" applyFill="1" applyBorder="1" applyAlignment="1" applyProtection="1">
      <alignment horizontal="center" vertical="center"/>
      <protection hidden="1"/>
    </xf>
    <xf numFmtId="4" fontId="29" fillId="0" borderId="0" xfId="0" applyNumberFormat="1" applyFont="1" applyAlignment="1">
      <alignment horizontal="center" vertical="center"/>
    </xf>
    <xf numFmtId="0" fontId="32" fillId="27" borderId="18" xfId="1" applyFont="1" applyFill="1" applyBorder="1" applyAlignment="1">
      <alignment horizontal="center" vertical="center"/>
    </xf>
    <xf numFmtId="167" fontId="21" fillId="0" borderId="0" xfId="0" applyNumberFormat="1" applyFont="1"/>
    <xf numFmtId="0" fontId="20" fillId="0" borderId="18" xfId="1" applyFont="1" applyFill="1" applyBorder="1" applyAlignment="1">
      <alignment horizontal="center" vertical="center"/>
    </xf>
    <xf numFmtId="0" fontId="20" fillId="31" borderId="18" xfId="1" applyFont="1" applyFill="1" applyBorder="1" applyAlignment="1">
      <alignment horizontal="center" vertical="center" wrapText="1"/>
    </xf>
    <xf numFmtId="0" fontId="27" fillId="0" borderId="18" xfId="1" applyFont="1" applyFill="1" applyBorder="1" applyAlignment="1">
      <alignment horizontal="center" vertical="center" wrapText="1"/>
    </xf>
    <xf numFmtId="0" fontId="27" fillId="31" borderId="18" xfId="1" applyFont="1" applyFill="1" applyBorder="1" applyAlignment="1">
      <alignment horizontal="center" vertical="center" wrapText="1"/>
    </xf>
    <xf numFmtId="0" fontId="20" fillId="0" borderId="18" xfId="1" applyFont="1" applyFill="1" applyBorder="1" applyAlignment="1">
      <alignment horizontal="center" vertical="center" wrapText="1"/>
    </xf>
    <xf numFmtId="0" fontId="27" fillId="0" borderId="10" xfId="1" applyFont="1" applyFill="1" applyBorder="1" applyAlignment="1">
      <alignment horizontal="center" vertical="center" wrapText="1"/>
    </xf>
    <xf numFmtId="0" fontId="27" fillId="0" borderId="31" xfId="1" applyFont="1" applyFill="1" applyBorder="1" applyAlignment="1">
      <alignment horizontal="center" vertical="center" wrapText="1"/>
    </xf>
    <xf numFmtId="0" fontId="20" fillId="0" borderId="46" xfId="1" applyFont="1" applyBorder="1" applyAlignment="1">
      <alignment horizontal="center" vertical="center"/>
    </xf>
    <xf numFmtId="0" fontId="20" fillId="31" borderId="19" xfId="1" applyFont="1" applyFill="1" applyBorder="1" applyAlignment="1" applyProtection="1">
      <alignment horizontal="center" vertical="center"/>
      <protection hidden="1"/>
    </xf>
    <xf numFmtId="2" fontId="20" fillId="30" borderId="19" xfId="1" applyNumberFormat="1" applyFont="1" applyFill="1" applyBorder="1" applyAlignment="1">
      <alignment horizontal="center" vertical="center"/>
    </xf>
    <xf numFmtId="164" fontId="20" fillId="0" borderId="19" xfId="1" applyNumberFormat="1" applyFont="1" applyFill="1" applyBorder="1" applyAlignment="1" applyProtection="1">
      <alignment horizontal="center" vertical="center"/>
      <protection hidden="1"/>
    </xf>
    <xf numFmtId="165" fontId="20" fillId="0" borderId="18" xfId="1" applyNumberFormat="1" applyFont="1" applyFill="1" applyBorder="1" applyAlignment="1" applyProtection="1">
      <alignment horizontal="right" vertical="center"/>
      <protection hidden="1"/>
    </xf>
    <xf numFmtId="165" fontId="20" fillId="0" borderId="19" xfId="1" applyNumberFormat="1" applyFont="1" applyFill="1" applyBorder="1" applyAlignment="1" applyProtection="1">
      <alignment horizontal="right" vertical="center"/>
      <protection hidden="1"/>
    </xf>
    <xf numFmtId="4" fontId="29" fillId="0" borderId="0" xfId="0" applyNumberFormat="1" applyFont="1" applyAlignment="1">
      <alignment horizontal="right" vertical="center"/>
    </xf>
    <xf numFmtId="165" fontId="20" fillId="0" borderId="12" xfId="1" applyNumberFormat="1" applyFont="1" applyFill="1" applyBorder="1" applyAlignment="1" applyProtection="1">
      <alignment horizontal="right" vertical="center"/>
      <protection hidden="1"/>
    </xf>
    <xf numFmtId="165" fontId="20" fillId="0" borderId="14" xfId="1" applyNumberFormat="1" applyFont="1" applyFill="1" applyBorder="1" applyAlignment="1" applyProtection="1">
      <alignment horizontal="right" vertical="center"/>
      <protection hidden="1"/>
    </xf>
    <xf numFmtId="165" fontId="19" fillId="25" borderId="42" xfId="43" applyNumberFormat="1" applyFont="1" applyFill="1" applyBorder="1" applyAlignment="1" applyProtection="1">
      <alignment horizontal="center" vertical="center" wrapText="1"/>
      <protection hidden="1"/>
    </xf>
    <xf numFmtId="0" fontId="27" fillId="0" borderId="21" xfId="1" applyFont="1" applyFill="1" applyBorder="1" applyAlignment="1">
      <alignment horizontal="center" vertical="center" wrapText="1"/>
    </xf>
    <xf numFmtId="0" fontId="20" fillId="0" borderId="21" xfId="1" applyFont="1" applyFill="1" applyBorder="1" applyAlignment="1">
      <alignment horizontal="center" vertical="center" wrapText="1"/>
    </xf>
    <xf numFmtId="0" fontId="20" fillId="31" borderId="21" xfId="1" applyFont="1" applyFill="1" applyBorder="1" applyAlignment="1">
      <alignment horizontal="center" vertical="center"/>
    </xf>
    <xf numFmtId="2" fontId="20" fillId="30" borderId="21" xfId="1" applyNumberFormat="1" applyFont="1" applyFill="1" applyBorder="1" applyAlignment="1">
      <alignment horizontal="center" vertical="center"/>
    </xf>
    <xf numFmtId="164" fontId="20" fillId="0" borderId="12" xfId="1" applyNumberFormat="1" applyFont="1" applyFill="1" applyBorder="1" applyAlignment="1" applyProtection="1">
      <alignment horizontal="center" vertical="center"/>
      <protection hidden="1"/>
    </xf>
    <xf numFmtId="4" fontId="20" fillId="31" borderId="31" xfId="1" applyNumberFormat="1" applyFont="1" applyFill="1" applyBorder="1" applyAlignment="1">
      <alignment horizontal="center" vertical="center"/>
    </xf>
    <xf numFmtId="4" fontId="20" fillId="31" borderId="21" xfId="1" applyNumberFormat="1" applyFont="1" applyFill="1" applyBorder="1" applyAlignment="1">
      <alignment horizontal="center" vertical="center"/>
    </xf>
    <xf numFmtId="2" fontId="20" fillId="33" borderId="18" xfId="1" applyNumberFormat="1" applyFont="1" applyFill="1" applyBorder="1" applyAlignment="1">
      <alignment horizontal="center" vertical="center"/>
    </xf>
    <xf numFmtId="0" fontId="20" fillId="33" borderId="18" xfId="1" applyFont="1" applyFill="1" applyBorder="1" applyAlignment="1">
      <alignment horizontal="center" vertical="center" wrapText="1"/>
    </xf>
    <xf numFmtId="164" fontId="20" fillId="34" borderId="18" xfId="32" applyFont="1" applyFill="1" applyBorder="1" applyAlignment="1" applyProtection="1">
      <alignment horizontal="right" vertical="center"/>
      <protection hidden="1"/>
    </xf>
    <xf numFmtId="0" fontId="20" fillId="34" borderId="18" xfId="1" applyFont="1" applyFill="1" applyBorder="1" applyAlignment="1" applyProtection="1">
      <alignment horizontal="center" vertical="center"/>
      <protection hidden="1"/>
    </xf>
    <xf numFmtId="9" fontId="20" fillId="35" borderId="18" xfId="35" applyFont="1" applyFill="1" applyBorder="1" applyAlignment="1" applyProtection="1">
      <alignment horizontal="center" vertical="center"/>
      <protection locked="0"/>
    </xf>
    <xf numFmtId="164" fontId="20" fillId="34" borderId="18" xfId="1" applyNumberFormat="1" applyFont="1" applyFill="1" applyBorder="1" applyAlignment="1" applyProtection="1">
      <alignment horizontal="center" vertical="center"/>
      <protection hidden="1"/>
    </xf>
    <xf numFmtId="44" fontId="20" fillId="34" borderId="18" xfId="43" applyFont="1" applyFill="1" applyBorder="1" applyAlignment="1" applyProtection="1">
      <alignment horizontal="center" vertical="center"/>
      <protection hidden="1"/>
    </xf>
    <xf numFmtId="165" fontId="20" fillId="34" borderId="18" xfId="1" applyNumberFormat="1" applyFont="1" applyFill="1" applyBorder="1" applyAlignment="1" applyProtection="1">
      <alignment horizontal="right" vertical="center"/>
      <protection hidden="1"/>
    </xf>
    <xf numFmtId="165" fontId="20" fillId="34" borderId="12" xfId="1" applyNumberFormat="1" applyFont="1" applyFill="1" applyBorder="1" applyAlignment="1" applyProtection="1">
      <alignment horizontal="right" vertical="center"/>
      <protection hidden="1"/>
    </xf>
    <xf numFmtId="0" fontId="21" fillId="0" borderId="0" xfId="0" applyFont="1" applyAlignment="1">
      <alignment vertical="center"/>
    </xf>
    <xf numFmtId="0" fontId="33" fillId="0" borderId="0" xfId="0" applyFont="1" applyAlignment="1">
      <alignment vertical="center"/>
    </xf>
    <xf numFmtId="0" fontId="23" fillId="0" borderId="0" xfId="0" applyFont="1" applyAlignment="1">
      <alignment horizontal="left" vertical="center"/>
    </xf>
    <xf numFmtId="0" fontId="35" fillId="0" borderId="0" xfId="0" applyFont="1"/>
    <xf numFmtId="0" fontId="35" fillId="0" borderId="0" xfId="0" applyFont="1" applyAlignment="1">
      <alignment horizontal="left"/>
    </xf>
    <xf numFmtId="0" fontId="35" fillId="0" borderId="0" xfId="0" applyFont="1" applyAlignment="1">
      <alignment horizontal="center"/>
    </xf>
    <xf numFmtId="0" fontId="35" fillId="0" borderId="0" xfId="0" applyFont="1" applyAlignment="1">
      <alignment vertical="center"/>
    </xf>
    <xf numFmtId="0" fontId="35" fillId="36" borderId="30" xfId="0" applyFont="1" applyFill="1" applyBorder="1" applyAlignment="1">
      <alignment vertical="center"/>
    </xf>
    <xf numFmtId="0" fontId="35" fillId="36" borderId="28" xfId="0" applyFont="1" applyFill="1" applyBorder="1" applyAlignment="1">
      <alignment vertical="center"/>
    </xf>
    <xf numFmtId="0" fontId="35" fillId="36" borderId="27" xfId="0" applyFont="1" applyFill="1" applyBorder="1" applyAlignment="1">
      <alignment vertical="center"/>
    </xf>
    <xf numFmtId="0" fontId="35" fillId="36" borderId="26" xfId="0" applyFont="1" applyFill="1" applyBorder="1" applyAlignment="1">
      <alignment vertical="center"/>
    </xf>
    <xf numFmtId="0" fontId="35" fillId="0" borderId="0" xfId="0" applyFont="1" applyAlignment="1">
      <alignment vertical="top"/>
    </xf>
    <xf numFmtId="0" fontId="35" fillId="36" borderId="25" xfId="0" applyFont="1" applyFill="1" applyBorder="1" applyAlignment="1">
      <alignment vertical="center"/>
    </xf>
    <xf numFmtId="0" fontId="36" fillId="36" borderId="23" xfId="0" applyFont="1" applyFill="1" applyBorder="1" applyAlignment="1">
      <alignment horizontal="left" vertical="center" wrapText="1"/>
    </xf>
    <xf numFmtId="0" fontId="35" fillId="0" borderId="0" xfId="0" applyFont="1" applyBorder="1" applyAlignment="1">
      <alignment horizontal="center" vertical="center"/>
    </xf>
    <xf numFmtId="0" fontId="35" fillId="31" borderId="0" xfId="0" applyFont="1" applyFill="1" applyBorder="1" applyAlignment="1">
      <alignment vertical="center"/>
    </xf>
    <xf numFmtId="0" fontId="35" fillId="0" borderId="0" xfId="0" applyFont="1" applyBorder="1" applyAlignment="1">
      <alignment horizontal="left" vertical="center"/>
    </xf>
    <xf numFmtId="0" fontId="36" fillId="0" borderId="0" xfId="0" applyFont="1" applyBorder="1" applyAlignment="1">
      <alignment horizontal="center" vertical="center"/>
    </xf>
    <xf numFmtId="49" fontId="35" fillId="0" borderId="0" xfId="0" applyNumberFormat="1" applyFont="1" applyBorder="1" applyAlignment="1">
      <alignment horizontal="center" vertical="center"/>
    </xf>
    <xf numFmtId="0" fontId="35" fillId="0" borderId="18" xfId="0" applyFont="1" applyBorder="1" applyAlignment="1">
      <alignment horizontal="center" vertical="center"/>
    </xf>
    <xf numFmtId="0" fontId="35" fillId="31" borderId="18" xfId="0" applyFont="1" applyFill="1" applyBorder="1" applyAlignment="1">
      <alignment vertical="center"/>
    </xf>
    <xf numFmtId="0" fontId="35" fillId="0" borderId="18" xfId="0" applyFont="1" applyBorder="1" applyAlignment="1">
      <alignment horizontal="left" vertical="center"/>
    </xf>
    <xf numFmtId="0" fontId="36" fillId="0" borderId="18" xfId="0" applyFont="1" applyBorder="1" applyAlignment="1">
      <alignment horizontal="center" vertical="center"/>
    </xf>
    <xf numFmtId="49" fontId="35" fillId="0" borderId="18" xfId="0" applyNumberFormat="1" applyFont="1" applyBorder="1" applyAlignment="1">
      <alignment horizontal="center" vertical="center"/>
    </xf>
    <xf numFmtId="0" fontId="35" fillId="31" borderId="18" xfId="0" applyFont="1" applyFill="1" applyBorder="1" applyAlignment="1">
      <alignment horizontal="center" vertical="center"/>
    </xf>
    <xf numFmtId="0" fontId="36" fillId="37" borderId="18" xfId="0" applyFont="1" applyFill="1" applyBorder="1" applyAlignment="1">
      <alignment horizontal="center" vertical="center"/>
    </xf>
    <xf numFmtId="0" fontId="36" fillId="37" borderId="54" xfId="0" applyFont="1" applyFill="1" applyBorder="1" applyAlignment="1">
      <alignment horizontal="center" vertical="center"/>
    </xf>
    <xf numFmtId="0" fontId="35" fillId="31" borderId="18" xfId="0" applyFont="1" applyFill="1" applyBorder="1" applyAlignment="1">
      <alignment horizontal="left" vertical="center"/>
    </xf>
    <xf numFmtId="0" fontId="35" fillId="0" borderId="18" xfId="0" applyFont="1" applyBorder="1" applyAlignment="1">
      <alignment vertical="center"/>
    </xf>
    <xf numFmtId="0" fontId="35" fillId="31" borderId="18" xfId="0" applyFont="1" applyFill="1" applyBorder="1" applyAlignment="1">
      <alignment vertical="center" wrapText="1"/>
    </xf>
    <xf numFmtId="0" fontId="36" fillId="37" borderId="37" xfId="0" applyFont="1" applyFill="1" applyBorder="1" applyAlignment="1">
      <alignment vertical="center"/>
    </xf>
    <xf numFmtId="0" fontId="36" fillId="37" borderId="41" xfId="0" applyFont="1" applyFill="1" applyBorder="1" applyAlignment="1">
      <alignment vertical="center"/>
    </xf>
    <xf numFmtId="0" fontId="36" fillId="38" borderId="18" xfId="0" applyFont="1" applyFill="1" applyBorder="1" applyAlignment="1">
      <alignment vertical="center"/>
    </xf>
    <xf numFmtId="0" fontId="36" fillId="38" borderId="18" xfId="0" applyFont="1" applyFill="1" applyBorder="1" applyAlignment="1">
      <alignment horizontal="left" vertical="center"/>
    </xf>
    <xf numFmtId="0" fontId="36" fillId="38" borderId="18" xfId="0" applyFont="1" applyFill="1" applyBorder="1" applyAlignment="1">
      <alignment horizontal="center" vertical="center"/>
    </xf>
    <xf numFmtId="0" fontId="35" fillId="0" borderId="0" xfId="0" applyFont="1" applyBorder="1" applyAlignment="1">
      <alignment horizontal="center"/>
    </xf>
    <xf numFmtId="0" fontId="35" fillId="0" borderId="54" xfId="0" applyFont="1" applyBorder="1" applyAlignment="1">
      <alignment horizontal="center"/>
    </xf>
    <xf numFmtId="0" fontId="19" fillId="0" borderId="13" xfId="0" applyFont="1" applyFill="1" applyBorder="1" applyAlignment="1">
      <alignment horizontal="center" vertical="center" wrapText="1"/>
    </xf>
    <xf numFmtId="0" fontId="19" fillId="32" borderId="15" xfId="0" applyFont="1" applyFill="1" applyBorder="1" applyAlignment="1">
      <alignment horizontal="center" vertical="center"/>
    </xf>
    <xf numFmtId="0" fontId="19" fillId="32" borderId="16" xfId="0" applyFont="1" applyFill="1" applyBorder="1" applyAlignment="1">
      <alignment horizontal="center" vertical="center"/>
    </xf>
    <xf numFmtId="0" fontId="19" fillId="32" borderId="17" xfId="0" applyFont="1" applyFill="1" applyBorder="1" applyAlignment="1">
      <alignment horizontal="center" vertical="center" wrapText="1"/>
    </xf>
    <xf numFmtId="0" fontId="20" fillId="0" borderId="18" xfId="0" applyFont="1" applyBorder="1" applyAlignment="1" applyProtection="1">
      <alignment horizontal="left" vertical="center" wrapText="1"/>
    </xf>
    <xf numFmtId="0" fontId="20" fillId="0" borderId="19" xfId="0" applyFont="1" applyBorder="1" applyAlignment="1" applyProtection="1">
      <alignment horizontal="left" vertical="center" wrapText="1"/>
    </xf>
    <xf numFmtId="0" fontId="23" fillId="0" borderId="0" xfId="0" applyFont="1" applyBorder="1" applyAlignment="1">
      <alignment horizontal="left" vertical="top" wrapText="1"/>
    </xf>
    <xf numFmtId="0" fontId="23" fillId="0" borderId="18" xfId="0" applyFont="1" applyBorder="1" applyAlignment="1">
      <alignment horizontal="left" vertical="top" wrapText="1"/>
    </xf>
    <xf numFmtId="0" fontId="34" fillId="27" borderId="18" xfId="0" applyFont="1" applyFill="1" applyBorder="1" applyAlignment="1">
      <alignment horizontal="center" vertical="center"/>
    </xf>
    <xf numFmtId="0" fontId="33" fillId="0" borderId="41" xfId="0" applyFont="1" applyBorder="1" applyAlignment="1">
      <alignment horizontal="center" vertical="center"/>
    </xf>
    <xf numFmtId="0" fontId="33" fillId="0" borderId="37" xfId="0" applyFont="1" applyBorder="1" applyAlignment="1">
      <alignment horizontal="center" vertical="center"/>
    </xf>
    <xf numFmtId="0" fontId="33" fillId="0" borderId="58" xfId="0" applyFont="1" applyBorder="1" applyAlignment="1">
      <alignment horizontal="center" vertical="center"/>
    </xf>
    <xf numFmtId="0" fontId="23" fillId="0" borderId="57" xfId="0" applyFont="1" applyBorder="1" applyAlignment="1">
      <alignment horizontal="left" vertical="center" wrapText="1"/>
    </xf>
    <xf numFmtId="0" fontId="23" fillId="0" borderId="56" xfId="0" applyFont="1" applyBorder="1" applyAlignment="1">
      <alignment horizontal="left" vertical="center" wrapText="1"/>
    </xf>
    <xf numFmtId="0" fontId="23" fillId="0" borderId="55" xfId="0" applyFont="1" applyBorder="1" applyAlignment="1">
      <alignment horizontal="left" vertical="center" wrapText="1"/>
    </xf>
    <xf numFmtId="0" fontId="23" fillId="0" borderId="54" xfId="0" applyFont="1" applyBorder="1" applyAlignment="1">
      <alignment horizontal="left" vertical="center" wrapText="1"/>
    </xf>
    <xf numFmtId="0" fontId="23" fillId="0" borderId="0" xfId="0" applyFont="1" applyBorder="1" applyAlignment="1">
      <alignment horizontal="left" vertical="center" wrapText="1"/>
    </xf>
    <xf numFmtId="0" fontId="23" fillId="0" borderId="53" xfId="0" applyFont="1" applyBorder="1" applyAlignment="1">
      <alignment horizontal="left" vertical="center" wrapText="1"/>
    </xf>
    <xf numFmtId="0" fontId="23" fillId="0" borderId="52" xfId="0" applyFont="1" applyBorder="1" applyAlignment="1">
      <alignment horizontal="left" vertical="center" wrapText="1"/>
    </xf>
    <xf numFmtId="0" fontId="23" fillId="0" borderId="51" xfId="0" applyFont="1" applyBorder="1" applyAlignment="1">
      <alignment horizontal="left" vertical="center" wrapText="1"/>
    </xf>
    <xf numFmtId="0" fontId="23" fillId="0" borderId="50" xfId="0" applyFont="1" applyBorder="1" applyAlignment="1">
      <alignment horizontal="left" vertical="center" wrapText="1"/>
    </xf>
    <xf numFmtId="0" fontId="23" fillId="0" borderId="57" xfId="0" applyFont="1" applyBorder="1" applyAlignment="1">
      <alignment horizontal="left" vertical="top" wrapText="1"/>
    </xf>
    <xf numFmtId="0" fontId="23" fillId="0" borderId="56" xfId="0" applyFont="1" applyBorder="1" applyAlignment="1">
      <alignment horizontal="left" vertical="top" wrapText="1"/>
    </xf>
    <xf numFmtId="0" fontId="23" fillId="0" borderId="55" xfId="0" applyFont="1" applyBorder="1" applyAlignment="1">
      <alignment horizontal="left" vertical="top" wrapText="1"/>
    </xf>
    <xf numFmtId="0" fontId="23" fillId="0" borderId="54" xfId="0" applyFont="1" applyBorder="1" applyAlignment="1">
      <alignment horizontal="left" vertical="top" wrapText="1"/>
    </xf>
    <xf numFmtId="0" fontId="23" fillId="0" borderId="0" xfId="0" applyFont="1" applyBorder="1" applyAlignment="1">
      <alignment horizontal="left" vertical="top" wrapText="1"/>
    </xf>
    <xf numFmtId="0" fontId="23" fillId="0" borderId="53" xfId="0" applyFont="1" applyBorder="1" applyAlignment="1">
      <alignment horizontal="left" vertical="top" wrapText="1"/>
    </xf>
    <xf numFmtId="0" fontId="23" fillId="0" borderId="52" xfId="0" applyFont="1" applyBorder="1" applyAlignment="1">
      <alignment horizontal="left" vertical="top" wrapText="1"/>
    </xf>
    <xf numFmtId="0" fontId="23" fillId="0" borderId="51" xfId="0" applyFont="1" applyBorder="1" applyAlignment="1">
      <alignment horizontal="left" vertical="top" wrapText="1"/>
    </xf>
    <xf numFmtId="0" fontId="23" fillId="0" borderId="50" xfId="0" applyFont="1" applyBorder="1" applyAlignment="1">
      <alignment horizontal="left" vertical="top" wrapText="1"/>
    </xf>
    <xf numFmtId="0" fontId="36" fillId="0" borderId="41" xfId="0" applyFont="1" applyBorder="1" applyAlignment="1">
      <alignment horizontal="center" vertical="center"/>
    </xf>
    <xf numFmtId="0" fontId="36" fillId="0" borderId="37" xfId="0" applyFont="1" applyBorder="1" applyAlignment="1">
      <alignment horizontal="center" vertical="center"/>
    </xf>
    <xf numFmtId="0" fontId="36" fillId="0" borderId="58" xfId="0" applyFont="1" applyBorder="1" applyAlignment="1">
      <alignment horizontal="center" vertical="center"/>
    </xf>
    <xf numFmtId="0" fontId="36" fillId="0" borderId="60" xfId="0" applyFont="1" applyBorder="1" applyAlignment="1">
      <alignment horizontal="center" vertical="center"/>
    </xf>
    <xf numFmtId="0" fontId="36" fillId="0" borderId="59" xfId="0" applyFont="1" applyBorder="1" applyAlignment="1">
      <alignment horizontal="center" vertical="center"/>
    </xf>
    <xf numFmtId="0" fontId="36" fillId="0" borderId="21" xfId="0" applyFont="1" applyBorder="1" applyAlignment="1">
      <alignment horizontal="center" vertical="center"/>
    </xf>
    <xf numFmtId="0" fontId="36" fillId="37" borderId="37" xfId="0" applyFont="1" applyFill="1" applyBorder="1" applyAlignment="1">
      <alignment horizontal="center" vertical="center"/>
    </xf>
    <xf numFmtId="0" fontId="36" fillId="37" borderId="58" xfId="0" applyFont="1" applyFill="1" applyBorder="1" applyAlignment="1">
      <alignment horizontal="center" vertical="center"/>
    </xf>
    <xf numFmtId="0" fontId="36" fillId="38" borderId="41" xfId="0" applyFont="1" applyFill="1" applyBorder="1" applyAlignment="1">
      <alignment horizontal="center" vertical="center"/>
    </xf>
    <xf numFmtId="0" fontId="36" fillId="38" borderId="37" xfId="0" applyFont="1" applyFill="1" applyBorder="1" applyAlignment="1">
      <alignment horizontal="center" vertical="center"/>
    </xf>
    <xf numFmtId="0" fontId="36" fillId="38" borderId="58" xfId="0" applyFont="1" applyFill="1" applyBorder="1" applyAlignment="1">
      <alignment horizontal="center" vertical="center"/>
    </xf>
    <xf numFmtId="0" fontId="37" fillId="0" borderId="57" xfId="0" applyFont="1" applyBorder="1" applyAlignment="1">
      <alignment horizontal="center" vertical="center" wrapText="1"/>
    </xf>
    <xf numFmtId="0" fontId="37" fillId="0" borderId="56" xfId="0" applyFont="1" applyBorder="1" applyAlignment="1">
      <alignment horizontal="center" vertical="center"/>
    </xf>
    <xf numFmtId="0" fontId="37" fillId="0" borderId="55" xfId="0" applyFont="1" applyBorder="1" applyAlignment="1">
      <alignment horizontal="center" vertical="center"/>
    </xf>
    <xf numFmtId="0" fontId="37" fillId="0" borderId="54" xfId="0" applyFont="1" applyBorder="1" applyAlignment="1">
      <alignment horizontal="center" vertical="center"/>
    </xf>
    <xf numFmtId="0" fontId="37" fillId="0" borderId="0" xfId="0" applyFont="1" applyBorder="1" applyAlignment="1">
      <alignment horizontal="center" vertical="center"/>
    </xf>
    <xf numFmtId="0" fontId="37" fillId="0" borderId="53" xfId="0" applyFont="1" applyBorder="1" applyAlignment="1">
      <alignment horizontal="center" vertical="center"/>
    </xf>
    <xf numFmtId="0" fontId="37" fillId="0" borderId="52" xfId="0" applyFont="1" applyBorder="1" applyAlignment="1">
      <alignment horizontal="center" vertical="center"/>
    </xf>
    <xf numFmtId="0" fontId="37" fillId="0" borderId="51" xfId="0" applyFont="1" applyBorder="1" applyAlignment="1">
      <alignment horizontal="center" vertical="center"/>
    </xf>
    <xf numFmtId="0" fontId="37" fillId="0" borderId="50" xfId="0" applyFont="1" applyBorder="1" applyAlignment="1">
      <alignment horizontal="center" vertical="center"/>
    </xf>
    <xf numFmtId="0" fontId="35" fillId="0" borderId="18" xfId="0" applyFont="1" applyBorder="1" applyAlignment="1">
      <alignment horizontal="center" textRotation="90"/>
    </xf>
    <xf numFmtId="0" fontId="35" fillId="0" borderId="60" xfId="0" applyFont="1" applyBorder="1" applyAlignment="1">
      <alignment horizontal="center" textRotation="90"/>
    </xf>
    <xf numFmtId="0" fontId="35" fillId="0" borderId="59" xfId="0" applyFont="1" applyBorder="1" applyAlignment="1">
      <alignment horizontal="center" textRotation="90"/>
    </xf>
    <xf numFmtId="0" fontId="35" fillId="0" borderId="21" xfId="0" applyFont="1" applyBorder="1" applyAlignment="1">
      <alignment horizontal="center" textRotation="90"/>
    </xf>
    <xf numFmtId="0" fontId="35" fillId="0" borderId="18" xfId="0" applyFont="1" applyBorder="1" applyAlignment="1">
      <alignment horizontal="center" textRotation="90" wrapText="1"/>
    </xf>
    <xf numFmtId="0" fontId="36" fillId="31" borderId="60" xfId="0" applyFont="1" applyFill="1" applyBorder="1" applyAlignment="1">
      <alignment horizontal="center" vertical="center"/>
    </xf>
    <xf numFmtId="0" fontId="36" fillId="31" borderId="59" xfId="0" applyFont="1" applyFill="1" applyBorder="1" applyAlignment="1">
      <alignment horizontal="center" vertical="center"/>
    </xf>
    <xf numFmtId="0" fontId="36" fillId="31" borderId="21" xfId="0" applyFont="1" applyFill="1" applyBorder="1" applyAlignment="1">
      <alignment horizontal="center" vertical="center"/>
    </xf>
    <xf numFmtId="0" fontId="36" fillId="37" borderId="56" xfId="0" applyFont="1" applyFill="1" applyBorder="1" applyAlignment="1">
      <alignment horizontal="left" vertical="center"/>
    </xf>
    <xf numFmtId="0" fontId="36" fillId="37" borderId="55" xfId="0" applyFont="1" applyFill="1" applyBorder="1" applyAlignment="1">
      <alignment horizontal="left" vertical="center"/>
    </xf>
    <xf numFmtId="0" fontId="36" fillId="31" borderId="60" xfId="0" applyFont="1" applyFill="1" applyBorder="1" applyAlignment="1">
      <alignment horizontal="center" vertical="center" wrapText="1"/>
    </xf>
    <xf numFmtId="0" fontId="36" fillId="31" borderId="59" xfId="0" applyFont="1" applyFill="1" applyBorder="1" applyAlignment="1">
      <alignment horizontal="center" vertical="center" wrapText="1"/>
    </xf>
    <xf numFmtId="49" fontId="20" fillId="24" borderId="18" xfId="1" applyNumberFormat="1" applyFont="1" applyFill="1" applyBorder="1" applyAlignment="1" applyProtection="1">
      <alignment horizontal="left" vertical="center"/>
      <protection locked="0"/>
    </xf>
    <xf numFmtId="49" fontId="20" fillId="24" borderId="12" xfId="1" applyNumberFormat="1" applyFont="1" applyFill="1" applyBorder="1" applyAlignment="1" applyProtection="1">
      <alignment horizontal="left" vertical="center"/>
      <protection locked="0"/>
    </xf>
    <xf numFmtId="49" fontId="20" fillId="24" borderId="32" xfId="1" applyNumberFormat="1" applyFont="1" applyFill="1" applyBorder="1" applyAlignment="1" applyProtection="1">
      <alignment horizontal="left" vertical="center"/>
      <protection locked="0"/>
    </xf>
    <xf numFmtId="49" fontId="20" fillId="24" borderId="33" xfId="1" applyNumberFormat="1" applyFont="1" applyFill="1" applyBorder="1" applyAlignment="1" applyProtection="1">
      <alignment horizontal="left" vertical="center"/>
      <protection locked="0"/>
    </xf>
    <xf numFmtId="49" fontId="20" fillId="24" borderId="34" xfId="1" applyNumberFormat="1" applyFont="1" applyFill="1" applyBorder="1" applyAlignment="1" applyProtection="1">
      <alignment horizontal="left" vertical="center"/>
      <protection locked="0"/>
    </xf>
    <xf numFmtId="0" fontId="20" fillId="0" borderId="11" xfId="1" applyFont="1" applyBorder="1" applyAlignment="1">
      <alignment horizontal="right" vertical="center"/>
    </xf>
    <xf numFmtId="0" fontId="20" fillId="0" borderId="18" xfId="1" applyFont="1" applyBorder="1" applyAlignment="1">
      <alignment horizontal="right" vertical="center"/>
    </xf>
    <xf numFmtId="0" fontId="20" fillId="0" borderId="13" xfId="1" applyFont="1" applyBorder="1" applyAlignment="1">
      <alignment horizontal="right" vertical="center"/>
    </xf>
    <xf numFmtId="0" fontId="20" fillId="0" borderId="19" xfId="1" applyFont="1" applyBorder="1" applyAlignment="1">
      <alignment horizontal="right" vertical="center"/>
    </xf>
    <xf numFmtId="49" fontId="20" fillId="24" borderId="31" xfId="1" applyNumberFormat="1" applyFont="1" applyFill="1" applyBorder="1" applyAlignment="1" applyProtection="1">
      <alignment horizontal="left" vertical="center"/>
      <protection locked="0"/>
    </xf>
    <xf numFmtId="49" fontId="20" fillId="24" borderId="35" xfId="1" applyNumberFormat="1" applyFont="1" applyFill="1" applyBorder="1" applyAlignment="1" applyProtection="1">
      <alignment horizontal="left" vertical="center"/>
      <protection locked="0"/>
    </xf>
    <xf numFmtId="0" fontId="19" fillId="0" borderId="0" xfId="1" applyFont="1" applyAlignment="1">
      <alignment horizontal="left" vertical="center"/>
    </xf>
    <xf numFmtId="49" fontId="20" fillId="24" borderId="35" xfId="1" applyNumberFormat="1" applyFont="1" applyFill="1" applyBorder="1" applyAlignment="1" applyProtection="1">
      <alignment horizontal="justify" vertical="center" wrapText="1"/>
      <protection locked="0"/>
    </xf>
    <xf numFmtId="49" fontId="20" fillId="24" borderId="12" xfId="1" applyNumberFormat="1" applyFont="1" applyFill="1" applyBorder="1" applyAlignment="1" applyProtection="1">
      <alignment horizontal="justify" vertical="center" wrapText="1"/>
      <protection locked="0"/>
    </xf>
    <xf numFmtId="0" fontId="20" fillId="0" borderId="10" xfId="1" applyFont="1" applyBorder="1" applyAlignment="1">
      <alignment horizontal="right" vertical="center"/>
    </xf>
    <xf numFmtId="0" fontId="20" fillId="0" borderId="31" xfId="1" applyFont="1" applyBorder="1" applyAlignment="1">
      <alignment horizontal="right" vertical="center"/>
    </xf>
    <xf numFmtId="0" fontId="31" fillId="0" borderId="47" xfId="0" applyFont="1" applyBorder="1" applyAlignment="1">
      <alignment horizontal="center" vertical="center"/>
    </xf>
    <xf numFmtId="0" fontId="31" fillId="0" borderId="49" xfId="0" applyFont="1" applyBorder="1" applyAlignment="1">
      <alignment horizontal="center" vertical="center"/>
    </xf>
    <xf numFmtId="0" fontId="31" fillId="0" borderId="48" xfId="0" applyFont="1" applyBorder="1" applyAlignment="1">
      <alignment horizontal="center" vertical="center"/>
    </xf>
    <xf numFmtId="0" fontId="30" fillId="0" borderId="47" xfId="0" applyFont="1" applyBorder="1" applyAlignment="1">
      <alignment horizontal="center" vertical="center"/>
    </xf>
    <xf numFmtId="0" fontId="30" fillId="0" borderId="49" xfId="0" applyFont="1" applyBorder="1" applyAlignment="1">
      <alignment horizontal="center" vertical="center"/>
    </xf>
    <xf numFmtId="0" fontId="30" fillId="0" borderId="48" xfId="0" applyFont="1" applyBorder="1" applyAlignment="1">
      <alignment horizontal="center" vertical="center"/>
    </xf>
    <xf numFmtId="0" fontId="22" fillId="0" borderId="23" xfId="1" applyFont="1" applyBorder="1" applyAlignment="1" applyProtection="1">
      <alignment horizontal="center" vertical="center"/>
      <protection hidden="1"/>
    </xf>
    <xf numFmtId="0" fontId="22" fillId="0" borderId="24" xfId="1" applyFont="1" applyBorder="1" applyAlignment="1" applyProtection="1">
      <alignment horizontal="center" vertical="center"/>
      <protection hidden="1"/>
    </xf>
    <xf numFmtId="0" fontId="22" fillId="0" borderId="25" xfId="1" applyFont="1" applyBorder="1" applyAlignment="1" applyProtection="1">
      <alignment horizontal="center" vertical="center"/>
      <protection hidden="1"/>
    </xf>
    <xf numFmtId="0" fontId="19" fillId="0" borderId="26" xfId="1" applyFont="1" applyBorder="1" applyAlignment="1" applyProtection="1">
      <alignment horizontal="center" vertical="center"/>
      <protection hidden="1"/>
    </xf>
    <xf numFmtId="0" fontId="19" fillId="0" borderId="27" xfId="1" applyFont="1" applyBorder="1" applyAlignment="1" applyProtection="1">
      <alignment horizontal="center" vertical="center"/>
      <protection hidden="1"/>
    </xf>
    <xf numFmtId="0" fontId="19" fillId="0" borderId="28" xfId="1" applyFont="1" applyBorder="1" applyAlignment="1" applyProtection="1">
      <alignment horizontal="center" vertical="center"/>
      <protection hidden="1"/>
    </xf>
    <xf numFmtId="0" fontId="19" fillId="0" borderId="30" xfId="1" applyFont="1" applyBorder="1" applyAlignment="1" applyProtection="1">
      <alignment horizontal="center" vertical="center"/>
      <protection hidden="1"/>
    </xf>
    <xf numFmtId="0" fontId="20" fillId="26" borderId="42" xfId="1" applyFont="1" applyFill="1" applyBorder="1" applyAlignment="1" applyProtection="1">
      <alignment horizontal="center" vertical="center" wrapText="1"/>
      <protection hidden="1"/>
    </xf>
    <xf numFmtId="0" fontId="20" fillId="26" borderId="43" xfId="1" applyFont="1" applyFill="1" applyBorder="1" applyAlignment="1" applyProtection="1">
      <alignment horizontal="center" vertical="center" wrapText="1"/>
      <protection hidden="1"/>
    </xf>
    <xf numFmtId="10" fontId="20" fillId="0" borderId="39" xfId="1" applyNumberFormat="1" applyFont="1" applyBorder="1" applyAlignment="1" applyProtection="1">
      <alignment horizontal="center" vertical="center"/>
      <protection hidden="1"/>
    </xf>
    <xf numFmtId="10" fontId="20" fillId="0" borderId="40" xfId="1" applyNumberFormat="1" applyFont="1" applyBorder="1" applyAlignment="1" applyProtection="1">
      <alignment horizontal="center" vertical="center"/>
      <protection hidden="1"/>
    </xf>
    <xf numFmtId="0" fontId="19" fillId="0" borderId="0" xfId="1" applyFont="1" applyAlignment="1">
      <alignment horizontal="left"/>
    </xf>
    <xf numFmtId="0" fontId="20" fillId="0" borderId="36" xfId="1" applyFont="1" applyFill="1" applyBorder="1" applyAlignment="1" applyProtection="1">
      <alignment horizontal="center" vertical="center"/>
      <protection hidden="1"/>
    </xf>
    <xf numFmtId="0" fontId="20" fillId="0" borderId="37" xfId="1" applyFont="1" applyFill="1" applyBorder="1" applyAlignment="1" applyProtection="1">
      <alignment horizontal="center" vertical="center"/>
      <protection hidden="1"/>
    </xf>
    <xf numFmtId="0" fontId="20" fillId="0" borderId="38" xfId="1" applyFont="1" applyFill="1" applyBorder="1" applyAlignment="1" applyProtection="1">
      <alignment horizontal="center" vertical="center"/>
      <protection hidden="1"/>
    </xf>
    <xf numFmtId="0" fontId="24" fillId="0" borderId="0" xfId="1" applyFont="1" applyAlignment="1" applyProtection="1">
      <alignment horizontal="center"/>
      <protection hidden="1"/>
    </xf>
    <xf numFmtId="0" fontId="20" fillId="0" borderId="39" xfId="1" applyFont="1" applyBorder="1" applyAlignment="1" applyProtection="1">
      <alignment horizontal="center" vertical="center"/>
      <protection hidden="1"/>
    </xf>
    <xf numFmtId="0" fontId="20" fillId="0" borderId="40" xfId="1" applyFont="1" applyBorder="1" applyAlignment="1" applyProtection="1">
      <alignment horizontal="center" vertical="center"/>
      <protection hidden="1"/>
    </xf>
    <xf numFmtId="0" fontId="20" fillId="0" borderId="41" xfId="1" applyFont="1" applyBorder="1" applyAlignment="1" applyProtection="1">
      <alignment horizontal="center" vertical="center"/>
      <protection hidden="1"/>
    </xf>
    <xf numFmtId="0" fontId="20" fillId="0" borderId="38" xfId="1" applyFont="1" applyBorder="1" applyAlignment="1" applyProtection="1">
      <alignment horizontal="center" vertical="center"/>
      <protection hidden="1"/>
    </xf>
    <xf numFmtId="44" fontId="20" fillId="28" borderId="12" xfId="56" applyFont="1" applyFill="1" applyBorder="1" applyAlignment="1">
      <alignment horizontal="center" vertical="center" wrapText="1"/>
    </xf>
    <xf numFmtId="8" fontId="20" fillId="28" borderId="14" xfId="56" applyNumberFormat="1" applyFont="1" applyFill="1" applyBorder="1" applyAlignment="1">
      <alignment horizontal="right" vertical="center" wrapText="1"/>
    </xf>
    <xf numFmtId="0" fontId="20" fillId="28" borderId="44" xfId="1" applyFont="1" applyFill="1" applyBorder="1" applyAlignment="1">
      <alignment horizontal="left"/>
    </xf>
    <xf numFmtId="0" fontId="20" fillId="28" borderId="45" xfId="1" applyFont="1" applyFill="1" applyBorder="1" applyAlignment="1">
      <alignment horizontal="left"/>
    </xf>
    <xf numFmtId="0" fontId="20" fillId="28" borderId="40" xfId="1" applyFont="1" applyFill="1" applyBorder="1" applyAlignment="1">
      <alignment horizontal="left"/>
    </xf>
    <xf numFmtId="0" fontId="20" fillId="28" borderId="28" xfId="1" applyFont="1" applyFill="1" applyBorder="1" applyAlignment="1">
      <alignment horizontal="left" wrapText="1"/>
    </xf>
    <xf numFmtId="0" fontId="20" fillId="28" borderId="29" xfId="1" applyFont="1" applyFill="1" applyBorder="1" applyAlignment="1">
      <alignment horizontal="left" wrapText="1"/>
    </xf>
    <xf numFmtId="0" fontId="20" fillId="28" borderId="30" xfId="1" applyFont="1" applyFill="1" applyBorder="1" applyAlignment="1">
      <alignment horizontal="left" wrapText="1"/>
    </xf>
  </cellXfs>
  <cellStyles count="58">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kzent1 2" xfId="20"/>
    <cellStyle name="Akzent2 2" xfId="21"/>
    <cellStyle name="Akzent3 2" xfId="22"/>
    <cellStyle name="Akzent4 2" xfId="23"/>
    <cellStyle name="Akzent5 2" xfId="24"/>
    <cellStyle name="Akzent6 2" xfId="25"/>
    <cellStyle name="Ausgabe 2" xfId="26"/>
    <cellStyle name="Berechnung 2" xfId="27"/>
    <cellStyle name="Eingabe 2" xfId="28"/>
    <cellStyle name="Ergebnis 2" xfId="29"/>
    <cellStyle name="Erklärender Text 2" xfId="30"/>
    <cellStyle name="Euro" xfId="46"/>
    <cellStyle name="Euro 2" xfId="47"/>
    <cellStyle name="Gut 2" xfId="31"/>
    <cellStyle name="Komma 2" xfId="32"/>
    <cellStyle name="Neutral 2" xfId="33"/>
    <cellStyle name="Notiz 2" xfId="34"/>
    <cellStyle name="Prozent 2" xfId="35"/>
    <cellStyle name="Prozent 2 2" xfId="48"/>
    <cellStyle name="Schlecht 2" xfId="36"/>
    <cellStyle name="Standard" xfId="0" builtinId="0"/>
    <cellStyle name="Standard 11" xfId="49"/>
    <cellStyle name="Standard 11 2 2" xfId="50"/>
    <cellStyle name="Standard 2" xfId="1"/>
    <cellStyle name="Standard 3" xfId="51"/>
    <cellStyle name="Standard 4" xfId="52"/>
    <cellStyle name="Standard 5" xfId="53"/>
    <cellStyle name="Standard 6" xfId="54"/>
    <cellStyle name="Standard 7" xfId="55"/>
    <cellStyle name="Überschrift 1 2" xfId="38"/>
    <cellStyle name="Überschrift 2 2" xfId="39"/>
    <cellStyle name="Überschrift 3 2" xfId="40"/>
    <cellStyle name="Überschrift 4 2" xfId="41"/>
    <cellStyle name="Überschrift 5" xfId="37"/>
    <cellStyle name="Verknüpfte Zelle 2" xfId="42"/>
    <cellStyle name="Währung 2" xfId="43"/>
    <cellStyle name="Währung 2 2" xfId="57"/>
    <cellStyle name="Währung 3" xfId="56"/>
    <cellStyle name="Warnender Text 2" xfId="44"/>
    <cellStyle name="Zelle überprüfen 2" xfId="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tabSelected="1" showWhiteSpace="0" view="pageLayout" zoomScaleNormal="100" workbookViewId="0">
      <selection activeCell="A11" sqref="A11:F16"/>
    </sheetView>
  </sheetViews>
  <sheetFormatPr baseColWidth="10" defaultRowHeight="12" x14ac:dyDescent="0.2"/>
  <cols>
    <col min="1" max="1" width="25.42578125" style="1" customWidth="1"/>
    <col min="2" max="5" width="11.42578125" style="1"/>
    <col min="6" max="6" width="15.7109375" style="1" customWidth="1"/>
    <col min="7" max="16384" width="11.42578125" style="1"/>
  </cols>
  <sheetData>
    <row r="1" spans="1:7" s="128" customFormat="1" ht="49.5" customHeight="1" x14ac:dyDescent="0.25">
      <c r="A1" s="173" t="s">
        <v>388</v>
      </c>
      <c r="B1" s="173"/>
      <c r="C1" s="173"/>
      <c r="D1" s="173"/>
      <c r="E1" s="173"/>
      <c r="F1" s="173"/>
      <c r="G1" s="130"/>
    </row>
    <row r="2" spans="1:7" s="128" customFormat="1" ht="34.5" customHeight="1" x14ac:dyDescent="0.25">
      <c r="A2" s="174" t="s">
        <v>387</v>
      </c>
      <c r="B2" s="175"/>
      <c r="C2" s="175"/>
      <c r="D2" s="175"/>
      <c r="E2" s="175"/>
      <c r="F2" s="176"/>
      <c r="G2" s="129"/>
    </row>
    <row r="3" spans="1:7" x14ac:dyDescent="0.2">
      <c r="A3" s="177" t="s">
        <v>511</v>
      </c>
      <c r="B3" s="178"/>
      <c r="C3" s="178"/>
      <c r="D3" s="178"/>
      <c r="E3" s="178"/>
      <c r="F3" s="179"/>
      <c r="G3" s="19"/>
    </row>
    <row r="4" spans="1:7" x14ac:dyDescent="0.2">
      <c r="A4" s="180"/>
      <c r="B4" s="181"/>
      <c r="C4" s="181"/>
      <c r="D4" s="181"/>
      <c r="E4" s="181"/>
      <c r="F4" s="182"/>
      <c r="G4" s="19"/>
    </row>
    <row r="5" spans="1:7" x14ac:dyDescent="0.2">
      <c r="A5" s="180"/>
      <c r="B5" s="181"/>
      <c r="C5" s="181"/>
      <c r="D5" s="181"/>
      <c r="E5" s="181"/>
      <c r="F5" s="182"/>
      <c r="G5" s="19"/>
    </row>
    <row r="6" spans="1:7" x14ac:dyDescent="0.2">
      <c r="A6" s="180"/>
      <c r="B6" s="181"/>
      <c r="C6" s="181"/>
      <c r="D6" s="181"/>
      <c r="E6" s="181"/>
      <c r="F6" s="182"/>
      <c r="G6" s="19"/>
    </row>
    <row r="7" spans="1:7" x14ac:dyDescent="0.2">
      <c r="A7" s="180"/>
      <c r="B7" s="181"/>
      <c r="C7" s="181"/>
      <c r="D7" s="181"/>
      <c r="E7" s="181"/>
      <c r="F7" s="182"/>
      <c r="G7" s="19"/>
    </row>
    <row r="8" spans="1:7" x14ac:dyDescent="0.2">
      <c r="A8" s="180"/>
      <c r="B8" s="181"/>
      <c r="C8" s="181"/>
      <c r="D8" s="181"/>
      <c r="E8" s="181"/>
      <c r="F8" s="182"/>
      <c r="G8" s="19"/>
    </row>
    <row r="9" spans="1:7" x14ac:dyDescent="0.2">
      <c r="A9" s="180"/>
      <c r="B9" s="181"/>
      <c r="C9" s="181"/>
      <c r="D9" s="181"/>
      <c r="E9" s="181"/>
      <c r="F9" s="182"/>
      <c r="G9" s="19"/>
    </row>
    <row r="10" spans="1:7" ht="193.5" customHeight="1" x14ac:dyDescent="0.2">
      <c r="A10" s="183"/>
      <c r="B10" s="184"/>
      <c r="C10" s="184"/>
      <c r="D10" s="184"/>
      <c r="E10" s="184"/>
      <c r="F10" s="185"/>
      <c r="G10" s="19"/>
    </row>
    <row r="11" spans="1:7" x14ac:dyDescent="0.2">
      <c r="A11" s="186" t="s">
        <v>515</v>
      </c>
      <c r="B11" s="187"/>
      <c r="C11" s="187"/>
      <c r="D11" s="187"/>
      <c r="E11" s="187"/>
      <c r="F11" s="188"/>
      <c r="G11" s="19"/>
    </row>
    <row r="12" spans="1:7" x14ac:dyDescent="0.2">
      <c r="A12" s="189"/>
      <c r="B12" s="190"/>
      <c r="C12" s="190"/>
      <c r="D12" s="190"/>
      <c r="E12" s="190"/>
      <c r="F12" s="191"/>
      <c r="G12" s="19"/>
    </row>
    <row r="13" spans="1:7" x14ac:dyDescent="0.2">
      <c r="A13" s="189"/>
      <c r="B13" s="190"/>
      <c r="C13" s="190"/>
      <c r="D13" s="190"/>
      <c r="E13" s="190"/>
      <c r="F13" s="191"/>
      <c r="G13" s="19"/>
    </row>
    <row r="14" spans="1:7" x14ac:dyDescent="0.2">
      <c r="A14" s="189"/>
      <c r="B14" s="190"/>
      <c r="C14" s="190"/>
      <c r="D14" s="190"/>
      <c r="E14" s="190"/>
      <c r="F14" s="191"/>
      <c r="G14" s="19"/>
    </row>
    <row r="15" spans="1:7" x14ac:dyDescent="0.2">
      <c r="A15" s="189"/>
      <c r="B15" s="190"/>
      <c r="C15" s="190"/>
      <c r="D15" s="190"/>
      <c r="E15" s="190"/>
      <c r="F15" s="191"/>
      <c r="G15" s="19"/>
    </row>
    <row r="16" spans="1:7" ht="168" customHeight="1" x14ac:dyDescent="0.2">
      <c r="A16" s="192"/>
      <c r="B16" s="193"/>
      <c r="C16" s="193"/>
      <c r="D16" s="193"/>
      <c r="E16" s="193"/>
      <c r="F16" s="194"/>
      <c r="G16" s="19"/>
    </row>
    <row r="17" spans="1:7" x14ac:dyDescent="0.2">
      <c r="A17" s="172" t="s">
        <v>386</v>
      </c>
      <c r="B17" s="172"/>
      <c r="C17" s="172"/>
      <c r="D17" s="172"/>
      <c r="E17" s="172"/>
      <c r="F17" s="172"/>
      <c r="G17" s="19"/>
    </row>
    <row r="18" spans="1:7" x14ac:dyDescent="0.2">
      <c r="A18" s="172"/>
      <c r="B18" s="172"/>
      <c r="C18" s="172"/>
      <c r="D18" s="172"/>
      <c r="E18" s="172"/>
      <c r="F18" s="172"/>
      <c r="G18" s="19"/>
    </row>
    <row r="19" spans="1:7" x14ac:dyDescent="0.2">
      <c r="A19" s="172"/>
      <c r="B19" s="172"/>
      <c r="C19" s="172"/>
      <c r="D19" s="172"/>
      <c r="E19" s="172"/>
      <c r="F19" s="172"/>
      <c r="G19" s="19"/>
    </row>
    <row r="20" spans="1:7" x14ac:dyDescent="0.2">
      <c r="A20" s="172"/>
      <c r="B20" s="172"/>
      <c r="C20" s="172"/>
      <c r="D20" s="172"/>
      <c r="E20" s="172"/>
      <c r="F20" s="172"/>
      <c r="G20" s="19"/>
    </row>
    <row r="21" spans="1:7" x14ac:dyDescent="0.2">
      <c r="A21" s="172"/>
      <c r="B21" s="172"/>
      <c r="C21" s="172"/>
      <c r="D21" s="172"/>
      <c r="E21" s="172"/>
      <c r="F21" s="172"/>
      <c r="G21" s="19"/>
    </row>
    <row r="22" spans="1:7" ht="52.5" customHeight="1" x14ac:dyDescent="0.2">
      <c r="A22" s="172"/>
      <c r="B22" s="172"/>
      <c r="C22" s="172"/>
      <c r="D22" s="172"/>
      <c r="E22" s="172"/>
      <c r="F22" s="172"/>
      <c r="G22" s="19"/>
    </row>
    <row r="23" spans="1:7" ht="32.25" customHeight="1" x14ac:dyDescent="0.2">
      <c r="A23" s="171"/>
      <c r="B23" s="171"/>
      <c r="C23" s="171"/>
      <c r="D23" s="171"/>
      <c r="E23" s="171"/>
      <c r="F23" s="171"/>
      <c r="G23" s="19"/>
    </row>
    <row r="24" spans="1:7" ht="36.75" customHeight="1" x14ac:dyDescent="0.2">
      <c r="A24" s="172" t="s">
        <v>517</v>
      </c>
      <c r="B24" s="172"/>
      <c r="C24" s="172"/>
      <c r="D24" s="172"/>
      <c r="E24" s="172"/>
      <c r="F24" s="172"/>
    </row>
    <row r="25" spans="1:7" x14ac:dyDescent="0.2">
      <c r="A25" s="172"/>
      <c r="B25" s="172"/>
      <c r="C25" s="172"/>
      <c r="D25" s="172"/>
      <c r="E25" s="172"/>
      <c r="F25" s="172"/>
    </row>
    <row r="26" spans="1:7" x14ac:dyDescent="0.2">
      <c r="A26" s="172"/>
      <c r="B26" s="172"/>
      <c r="C26" s="172"/>
      <c r="D26" s="172"/>
      <c r="E26" s="172"/>
      <c r="F26" s="172"/>
    </row>
    <row r="27" spans="1:7" x14ac:dyDescent="0.2">
      <c r="A27" s="172"/>
      <c r="B27" s="172"/>
      <c r="C27" s="172"/>
      <c r="D27" s="172"/>
      <c r="E27" s="172"/>
      <c r="F27" s="172"/>
    </row>
    <row r="28" spans="1:7" x14ac:dyDescent="0.2">
      <c r="A28" s="172"/>
      <c r="B28" s="172"/>
      <c r="C28" s="172"/>
      <c r="D28" s="172"/>
      <c r="E28" s="172"/>
      <c r="F28" s="172"/>
    </row>
    <row r="29" spans="1:7" x14ac:dyDescent="0.2">
      <c r="A29" s="172"/>
      <c r="B29" s="172"/>
      <c r="C29" s="172"/>
      <c r="D29" s="172"/>
      <c r="E29" s="172"/>
      <c r="F29" s="172"/>
    </row>
    <row r="30" spans="1:7" ht="66.75" customHeight="1" x14ac:dyDescent="0.2">
      <c r="A30" s="172"/>
      <c r="B30" s="172"/>
      <c r="C30" s="172"/>
      <c r="D30" s="172"/>
      <c r="E30" s="172"/>
      <c r="F30" s="172"/>
    </row>
  </sheetData>
  <sheetProtection algorithmName="SHA-512" hashValue="QcN/Go4oMkjhaxDgaoVEX6KKhYfHUjsFXImUW3S1xERgU5D0za5vfu0xn/YO/6/q6ufpr+9wYj4fbAkZ+krJQQ==" saltValue="mI8bKQ22/6k9Y9xbbJsb1w==" spinCount="100000" sheet="1" objects="1" scenarios="1"/>
  <mergeCells count="6">
    <mergeCell ref="A24:F30"/>
    <mergeCell ref="A1:F1"/>
    <mergeCell ref="A2:F2"/>
    <mergeCell ref="A3:F10"/>
    <mergeCell ref="A11:F16"/>
    <mergeCell ref="A17:F22"/>
  </mergeCells>
  <pageMargins left="0.70866141732283472" right="0.70866141732283472" top="0.78740157480314965" bottom="0.78740157480314965" header="0.31496062992125984" footer="0.31496062992125984"/>
  <pageSetup paperSize="9" orientation="portrait" r:id="rId1"/>
  <headerFooter>
    <oddHeader>&amp;RAnlage  03</oddHeader>
    <oddFooter xml:space="preserve">&amp;R
&amp;"Verdana,Fett Kursiv"&amp;8Kalkulationsdatei/Leistungsverzeichnis&amp;"-,Standard"&amp;11
&amp;"Verdana,Kursiv"&amp;8Vergabeunterlagen / Unterhaltsreinigung Westenergie Sporthalle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I10" sqref="I10"/>
    </sheetView>
  </sheetViews>
  <sheetFormatPr baseColWidth="10" defaultColWidth="11.42578125" defaultRowHeight="12" x14ac:dyDescent="0.2"/>
  <cols>
    <col min="1" max="1" width="86.140625" style="1" customWidth="1"/>
    <col min="2" max="16384" width="11.42578125" style="1"/>
  </cols>
  <sheetData>
    <row r="1" spans="1:1" ht="39.75" customHeight="1" x14ac:dyDescent="0.2">
      <c r="A1" s="93" t="s">
        <v>385</v>
      </c>
    </row>
    <row r="2" spans="1:1" ht="34.5" customHeight="1" x14ac:dyDescent="0.2">
      <c r="A2" s="61" t="s">
        <v>86</v>
      </c>
    </row>
    <row r="3" spans="1:1" ht="112.5" x14ac:dyDescent="0.2">
      <c r="A3" s="66" t="s">
        <v>508</v>
      </c>
    </row>
    <row r="4" spans="1:1" ht="164.25" customHeight="1" x14ac:dyDescent="0.2">
      <c r="A4" s="66" t="s">
        <v>329</v>
      </c>
    </row>
    <row r="5" spans="1:1" ht="72" customHeight="1" x14ac:dyDescent="0.2">
      <c r="A5" s="66" t="s">
        <v>87</v>
      </c>
    </row>
    <row r="6" spans="1:1" ht="73.5" customHeight="1" x14ac:dyDescent="0.2">
      <c r="A6" s="66" t="s">
        <v>378</v>
      </c>
    </row>
    <row r="7" spans="1:1" ht="108" customHeight="1" x14ac:dyDescent="0.2">
      <c r="A7" s="66" t="s">
        <v>384</v>
      </c>
    </row>
    <row r="8" spans="1:1" ht="69.75" customHeight="1" x14ac:dyDescent="0.2">
      <c r="A8" s="66" t="s">
        <v>512</v>
      </c>
    </row>
    <row r="9" spans="1:1" ht="49.5" customHeight="1" x14ac:dyDescent="0.2">
      <c r="A9" s="66" t="s">
        <v>514</v>
      </c>
    </row>
  </sheetData>
  <sheetProtection algorithmName="SHA-512" hashValue="vjlPQjQ4/nlZwYfJckhyc7/RM8XxZRgIP2KxSaiUUgb92tJbnKhQ0XOnwcj8+lUABmC06JwQOgNNOvWzilYU8g==" saltValue="RkUj5zMKFrQbOriXwKn3OQ==" spinCount="100000" sheet="1" objects="1" scenarios="1"/>
  <pageMargins left="0.70866141732283472" right="0.70866141732283472" top="0.78740157480314965" bottom="0.78740157480314965" header="0.31496062992125984" footer="0.31496062992125984"/>
  <pageSetup paperSize="9" orientation="portrait" r:id="rId1"/>
  <headerFooter>
    <oddHeader>&amp;RAnlage  03</oddHeader>
    <oddFooter xml:space="preserve">&amp;R
&amp;"Verdana,Fett Kursiv"&amp;8Kalkulationsdatei/Leistungsverzeichnis&amp;"-,Standard"&amp;11
&amp;"Verdana,Kursiv"&amp;8Vergabeunterlagen / Unterhaltsreinigung Westenergie Sporthalle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5"/>
  <sheetViews>
    <sheetView zoomScale="70" zoomScaleNormal="70" workbookViewId="0">
      <pane ySplit="8" topLeftCell="A9" activePane="bottomLeft" state="frozen"/>
      <selection pane="bottomLeft" activeCell="J15" sqref="J15"/>
    </sheetView>
  </sheetViews>
  <sheetFormatPr baseColWidth="10" defaultRowHeight="12.75" x14ac:dyDescent="0.2"/>
  <cols>
    <col min="1" max="1" width="7.42578125" style="133" customWidth="1"/>
    <col min="2" max="2" width="26.42578125" style="133" customWidth="1"/>
    <col min="3" max="3" width="43.42578125" style="132" customWidth="1"/>
    <col min="4" max="4" width="58.42578125" style="131" customWidth="1"/>
    <col min="5" max="5" width="5.7109375" style="131" customWidth="1"/>
    <col min="6" max="6" width="5.42578125" style="131" customWidth="1"/>
    <col min="7" max="17" width="5.7109375" style="131" customWidth="1"/>
    <col min="18" max="16384" width="11.42578125" style="131"/>
  </cols>
  <sheetData>
    <row r="1" spans="1:17" ht="21.75" customHeight="1" x14ac:dyDescent="0.2">
      <c r="A1" s="206" t="s">
        <v>506</v>
      </c>
      <c r="B1" s="207"/>
      <c r="C1" s="207"/>
      <c r="D1" s="208"/>
      <c r="E1" s="195" t="s">
        <v>505</v>
      </c>
      <c r="F1" s="196"/>
      <c r="G1" s="196"/>
      <c r="H1" s="196"/>
      <c r="I1" s="196"/>
      <c r="J1" s="196"/>
      <c r="K1" s="196"/>
      <c r="L1" s="196"/>
      <c r="M1" s="196"/>
      <c r="N1" s="196"/>
      <c r="O1" s="196"/>
      <c r="P1" s="196"/>
      <c r="Q1" s="197"/>
    </row>
    <row r="2" spans="1:17" ht="12.75" customHeight="1" x14ac:dyDescent="0.2">
      <c r="A2" s="209"/>
      <c r="B2" s="210"/>
      <c r="C2" s="210"/>
      <c r="D2" s="211"/>
      <c r="E2" s="215" t="s">
        <v>64</v>
      </c>
      <c r="F2" s="215" t="s">
        <v>504</v>
      </c>
      <c r="G2" s="216" t="s">
        <v>503</v>
      </c>
      <c r="H2" s="216" t="s">
        <v>66</v>
      </c>
      <c r="I2" s="216" t="s">
        <v>98</v>
      </c>
      <c r="J2" s="216" t="s">
        <v>502</v>
      </c>
      <c r="K2" s="216" t="s">
        <v>100</v>
      </c>
      <c r="L2" s="216" t="s">
        <v>501</v>
      </c>
      <c r="M2" s="216" t="s">
        <v>500</v>
      </c>
      <c r="N2" s="216" t="s">
        <v>149</v>
      </c>
      <c r="O2" s="216" t="s">
        <v>140</v>
      </c>
      <c r="P2" s="216" t="s">
        <v>374</v>
      </c>
      <c r="Q2" s="219" t="s">
        <v>499</v>
      </c>
    </row>
    <row r="3" spans="1:17" s="134" customFormat="1" x14ac:dyDescent="0.25">
      <c r="A3" s="209"/>
      <c r="B3" s="210"/>
      <c r="C3" s="210"/>
      <c r="D3" s="211"/>
      <c r="E3" s="215"/>
      <c r="F3" s="215"/>
      <c r="G3" s="217"/>
      <c r="H3" s="217"/>
      <c r="I3" s="217"/>
      <c r="J3" s="217"/>
      <c r="K3" s="217"/>
      <c r="L3" s="217"/>
      <c r="M3" s="217"/>
      <c r="N3" s="217"/>
      <c r="O3" s="217"/>
      <c r="P3" s="217"/>
      <c r="Q3" s="215"/>
    </row>
    <row r="4" spans="1:17" s="134" customFormat="1" x14ac:dyDescent="0.25">
      <c r="A4" s="209"/>
      <c r="B4" s="210"/>
      <c r="C4" s="210"/>
      <c r="D4" s="211"/>
      <c r="E4" s="215"/>
      <c r="F4" s="215"/>
      <c r="G4" s="217"/>
      <c r="H4" s="217"/>
      <c r="I4" s="217"/>
      <c r="J4" s="217"/>
      <c r="K4" s="217"/>
      <c r="L4" s="217"/>
      <c r="M4" s="217"/>
      <c r="N4" s="217"/>
      <c r="O4" s="217"/>
      <c r="P4" s="217"/>
      <c r="Q4" s="215"/>
    </row>
    <row r="5" spans="1:17" s="134" customFormat="1" x14ac:dyDescent="0.25">
      <c r="A5" s="209"/>
      <c r="B5" s="210"/>
      <c r="C5" s="210"/>
      <c r="D5" s="211"/>
      <c r="E5" s="215"/>
      <c r="F5" s="215"/>
      <c r="G5" s="217"/>
      <c r="H5" s="217"/>
      <c r="I5" s="217"/>
      <c r="J5" s="217"/>
      <c r="K5" s="217"/>
      <c r="L5" s="217"/>
      <c r="M5" s="217"/>
      <c r="N5" s="217"/>
      <c r="O5" s="217"/>
      <c r="P5" s="217"/>
      <c r="Q5" s="215"/>
    </row>
    <row r="6" spans="1:17" s="134" customFormat="1" ht="127.5" customHeight="1" x14ac:dyDescent="0.25">
      <c r="A6" s="212"/>
      <c r="B6" s="213"/>
      <c r="C6" s="213"/>
      <c r="D6" s="214"/>
      <c r="E6" s="216"/>
      <c r="F6" s="216"/>
      <c r="G6" s="218"/>
      <c r="H6" s="218"/>
      <c r="I6" s="218"/>
      <c r="J6" s="218"/>
      <c r="K6" s="218"/>
      <c r="L6" s="218"/>
      <c r="M6" s="218"/>
      <c r="N6" s="218"/>
      <c r="O6" s="218"/>
      <c r="P6" s="218"/>
      <c r="Q6" s="216"/>
    </row>
    <row r="7" spans="1:17" s="134" customFormat="1" ht="24.75" customHeight="1" x14ac:dyDescent="0.2">
      <c r="A7" s="164"/>
      <c r="B7" s="163"/>
      <c r="C7" s="163"/>
      <c r="D7" s="163"/>
      <c r="E7" s="162" t="s">
        <v>63</v>
      </c>
      <c r="F7" s="162" t="s">
        <v>96</v>
      </c>
      <c r="G7" s="162" t="s">
        <v>88</v>
      </c>
      <c r="H7" s="162" t="s">
        <v>65</v>
      </c>
      <c r="I7" s="162" t="s">
        <v>92</v>
      </c>
      <c r="J7" s="162" t="s">
        <v>94</v>
      </c>
      <c r="K7" s="162" t="s">
        <v>99</v>
      </c>
      <c r="L7" s="162" t="s">
        <v>67</v>
      </c>
      <c r="M7" s="162" t="s">
        <v>58</v>
      </c>
      <c r="N7" s="162" t="s">
        <v>148</v>
      </c>
      <c r="O7" s="162" t="s">
        <v>141</v>
      </c>
      <c r="P7" s="162" t="s">
        <v>361</v>
      </c>
      <c r="Q7" s="162" t="s">
        <v>70</v>
      </c>
    </row>
    <row r="8" spans="1:17" s="134" customFormat="1" ht="26.25" customHeight="1" x14ac:dyDescent="0.25">
      <c r="A8" s="162" t="s">
        <v>498</v>
      </c>
      <c r="B8" s="162" t="s">
        <v>497</v>
      </c>
      <c r="C8" s="161" t="s">
        <v>496</v>
      </c>
      <c r="D8" s="160" t="s">
        <v>495</v>
      </c>
      <c r="E8" s="203" t="s">
        <v>494</v>
      </c>
      <c r="F8" s="204"/>
      <c r="G8" s="204"/>
      <c r="H8" s="204"/>
      <c r="I8" s="204"/>
      <c r="J8" s="204"/>
      <c r="K8" s="204"/>
      <c r="L8" s="204"/>
      <c r="M8" s="204"/>
      <c r="N8" s="204"/>
      <c r="O8" s="204"/>
      <c r="P8" s="204"/>
      <c r="Q8" s="205"/>
    </row>
    <row r="9" spans="1:17" s="134" customFormat="1" ht="26.25" customHeight="1" x14ac:dyDescent="0.25">
      <c r="A9" s="154">
        <v>1</v>
      </c>
      <c r="B9" s="153" t="s">
        <v>493</v>
      </c>
      <c r="C9" s="159"/>
      <c r="D9" s="158"/>
      <c r="E9" s="201"/>
      <c r="F9" s="201"/>
      <c r="G9" s="201"/>
      <c r="H9" s="201"/>
      <c r="I9" s="201"/>
      <c r="J9" s="201"/>
      <c r="K9" s="201"/>
      <c r="L9" s="201"/>
      <c r="M9" s="201"/>
      <c r="N9" s="201"/>
      <c r="O9" s="201"/>
      <c r="P9" s="201"/>
      <c r="Q9" s="202"/>
    </row>
    <row r="10" spans="1:17" s="134" customFormat="1" ht="26.25" customHeight="1" x14ac:dyDescent="0.25">
      <c r="A10" s="151" t="s">
        <v>492</v>
      </c>
      <c r="B10" s="198" t="s">
        <v>491</v>
      </c>
      <c r="C10" s="149" t="s">
        <v>490</v>
      </c>
      <c r="D10" s="156" t="s">
        <v>489</v>
      </c>
      <c r="E10" s="147"/>
      <c r="F10" s="147"/>
      <c r="G10" s="147"/>
      <c r="H10" s="147"/>
      <c r="I10" s="147"/>
      <c r="J10" s="147"/>
      <c r="K10" s="147" t="s">
        <v>63</v>
      </c>
      <c r="L10" s="147"/>
      <c r="M10" s="147"/>
      <c r="N10" s="147"/>
      <c r="O10" s="147"/>
      <c r="P10" s="147"/>
      <c r="Q10" s="147"/>
    </row>
    <row r="11" spans="1:17" s="134" customFormat="1" ht="26.25" customHeight="1" x14ac:dyDescent="0.25">
      <c r="A11" s="151" t="s">
        <v>488</v>
      </c>
      <c r="B11" s="199"/>
      <c r="C11" s="149" t="s">
        <v>487</v>
      </c>
      <c r="D11" s="157" t="s">
        <v>486</v>
      </c>
      <c r="E11" s="147" t="s">
        <v>63</v>
      </c>
      <c r="F11" s="147" t="s">
        <v>63</v>
      </c>
      <c r="G11" s="147" t="s">
        <v>63</v>
      </c>
      <c r="H11" s="147" t="s">
        <v>63</v>
      </c>
      <c r="I11" s="147" t="s">
        <v>63</v>
      </c>
      <c r="J11" s="147" t="s">
        <v>63</v>
      </c>
      <c r="K11" s="147"/>
      <c r="L11" s="147" t="s">
        <v>63</v>
      </c>
      <c r="M11" s="147" t="s">
        <v>63</v>
      </c>
      <c r="N11" s="147" t="s">
        <v>63</v>
      </c>
      <c r="O11" s="147" t="s">
        <v>63</v>
      </c>
      <c r="P11" s="147" t="s">
        <v>63</v>
      </c>
      <c r="Q11" s="147" t="s">
        <v>63</v>
      </c>
    </row>
    <row r="12" spans="1:17" s="134" customFormat="1" ht="26.25" customHeight="1" x14ac:dyDescent="0.25">
      <c r="A12" s="151" t="s">
        <v>485</v>
      </c>
      <c r="B12" s="199"/>
      <c r="C12" s="149" t="s">
        <v>484</v>
      </c>
      <c r="D12" s="148" t="s">
        <v>483</v>
      </c>
      <c r="E12" s="147"/>
      <c r="F12" s="147"/>
      <c r="G12" s="147"/>
      <c r="H12" s="147"/>
      <c r="I12" s="147"/>
      <c r="J12" s="147"/>
      <c r="K12" s="147"/>
      <c r="L12" s="147"/>
      <c r="M12" s="147"/>
      <c r="N12" s="147"/>
      <c r="O12" s="147"/>
      <c r="P12" s="147"/>
      <c r="Q12" s="147"/>
    </row>
    <row r="13" spans="1:17" s="134" customFormat="1" ht="26.25" customHeight="1" x14ac:dyDescent="0.25">
      <c r="A13" s="151" t="s">
        <v>482</v>
      </c>
      <c r="B13" s="200"/>
      <c r="C13" s="149" t="s">
        <v>481</v>
      </c>
      <c r="D13" s="156" t="s">
        <v>480</v>
      </c>
      <c r="E13" s="147" t="s">
        <v>63</v>
      </c>
      <c r="F13" s="147"/>
      <c r="G13" s="147" t="s">
        <v>63</v>
      </c>
      <c r="H13" s="147"/>
      <c r="I13" s="147"/>
      <c r="J13" s="147"/>
      <c r="K13" s="147"/>
      <c r="L13" s="147"/>
      <c r="M13" s="147"/>
      <c r="N13" s="147"/>
      <c r="O13" s="147"/>
      <c r="P13" s="147"/>
      <c r="Q13" s="147"/>
    </row>
    <row r="14" spans="1:17" s="134" customFormat="1" ht="26.25" customHeight="1" x14ac:dyDescent="0.25">
      <c r="A14" s="154">
        <v>2</v>
      </c>
      <c r="B14" s="153" t="s">
        <v>479</v>
      </c>
      <c r="C14" s="223"/>
      <c r="D14" s="223"/>
      <c r="E14" s="223"/>
      <c r="F14" s="223"/>
      <c r="G14" s="223"/>
      <c r="H14" s="223"/>
      <c r="I14" s="223"/>
      <c r="J14" s="223"/>
      <c r="K14" s="223"/>
      <c r="L14" s="223"/>
      <c r="M14" s="223"/>
      <c r="N14" s="223"/>
      <c r="O14" s="223"/>
      <c r="P14" s="223"/>
      <c r="Q14" s="224"/>
    </row>
    <row r="15" spans="1:17" s="134" customFormat="1" ht="26.25" customHeight="1" x14ac:dyDescent="0.25">
      <c r="A15" s="151" t="s">
        <v>478</v>
      </c>
      <c r="B15" s="150" t="s">
        <v>477</v>
      </c>
      <c r="C15" s="149" t="s">
        <v>476</v>
      </c>
      <c r="D15" s="156" t="s">
        <v>475</v>
      </c>
      <c r="E15" s="147" t="s">
        <v>63</v>
      </c>
      <c r="F15" s="147"/>
      <c r="G15" s="147" t="s">
        <v>63</v>
      </c>
      <c r="H15" s="147" t="s">
        <v>63</v>
      </c>
      <c r="I15" s="147" t="s">
        <v>63</v>
      </c>
      <c r="J15" s="147" t="s">
        <v>63</v>
      </c>
      <c r="K15" s="147"/>
      <c r="L15" s="147" t="s">
        <v>63</v>
      </c>
      <c r="M15" s="147" t="s">
        <v>63</v>
      </c>
      <c r="N15" s="147" t="s">
        <v>63</v>
      </c>
      <c r="O15" s="147"/>
      <c r="P15" s="147"/>
      <c r="Q15" s="147"/>
    </row>
    <row r="16" spans="1:17" s="134" customFormat="1" ht="26.25" customHeight="1" x14ac:dyDescent="0.25">
      <c r="A16" s="151" t="s">
        <v>474</v>
      </c>
      <c r="B16" s="225" t="s">
        <v>473</v>
      </c>
      <c r="C16" s="155" t="s">
        <v>471</v>
      </c>
      <c r="D16" s="148" t="s">
        <v>403</v>
      </c>
      <c r="E16" s="147" t="s">
        <v>363</v>
      </c>
      <c r="F16" s="152" t="s">
        <v>363</v>
      </c>
      <c r="G16" s="147" t="s">
        <v>63</v>
      </c>
      <c r="H16" s="147" t="s">
        <v>63</v>
      </c>
      <c r="I16" s="147" t="s">
        <v>63</v>
      </c>
      <c r="J16" s="147" t="s">
        <v>63</v>
      </c>
      <c r="K16" s="147" t="s">
        <v>63</v>
      </c>
      <c r="L16" s="147"/>
      <c r="M16" s="152"/>
      <c r="N16" s="152" t="s">
        <v>63</v>
      </c>
      <c r="O16" s="152" t="s">
        <v>363</v>
      </c>
      <c r="P16" s="152"/>
      <c r="Q16" s="152"/>
    </row>
    <row r="17" spans="1:17" s="134" customFormat="1" ht="26.25" customHeight="1" x14ac:dyDescent="0.25">
      <c r="A17" s="151" t="s">
        <v>472</v>
      </c>
      <c r="B17" s="226"/>
      <c r="C17" s="155" t="s">
        <v>471</v>
      </c>
      <c r="D17" s="148" t="s">
        <v>470</v>
      </c>
      <c r="E17" s="152" t="s">
        <v>363</v>
      </c>
      <c r="F17" s="152" t="s">
        <v>363</v>
      </c>
      <c r="G17" s="152" t="s">
        <v>363</v>
      </c>
      <c r="H17" s="152" t="s">
        <v>363</v>
      </c>
      <c r="I17" s="152" t="s">
        <v>363</v>
      </c>
      <c r="J17" s="152" t="s">
        <v>363</v>
      </c>
      <c r="K17" s="152" t="s">
        <v>363</v>
      </c>
      <c r="L17" s="152" t="s">
        <v>63</v>
      </c>
      <c r="M17" s="152" t="s">
        <v>63</v>
      </c>
      <c r="N17" s="152" t="s">
        <v>363</v>
      </c>
      <c r="O17" s="152"/>
      <c r="P17" s="152"/>
      <c r="Q17" s="152" t="s">
        <v>63</v>
      </c>
    </row>
    <row r="18" spans="1:17" s="134" customFormat="1" ht="26.25" customHeight="1" x14ac:dyDescent="0.25">
      <c r="A18" s="151" t="s">
        <v>469</v>
      </c>
      <c r="B18" s="226"/>
      <c r="C18" s="155" t="s">
        <v>468</v>
      </c>
      <c r="D18" s="148" t="s">
        <v>421</v>
      </c>
      <c r="E18" s="152" t="s">
        <v>366</v>
      </c>
      <c r="F18" s="152" t="s">
        <v>366</v>
      </c>
      <c r="G18" s="152" t="s">
        <v>366</v>
      </c>
      <c r="H18" s="152" t="s">
        <v>366</v>
      </c>
      <c r="I18" s="152" t="s">
        <v>366</v>
      </c>
      <c r="J18" s="152" t="s">
        <v>366</v>
      </c>
      <c r="K18" s="152"/>
      <c r="L18" s="152" t="s">
        <v>63</v>
      </c>
      <c r="M18" s="152" t="s">
        <v>63</v>
      </c>
      <c r="N18" s="152" t="s">
        <v>366</v>
      </c>
      <c r="O18" s="152"/>
      <c r="P18" s="152"/>
      <c r="Q18" s="152"/>
    </row>
    <row r="19" spans="1:17" s="134" customFormat="1" ht="26.25" customHeight="1" x14ac:dyDescent="0.25">
      <c r="A19" s="151" t="s">
        <v>467</v>
      </c>
      <c r="B19" s="226"/>
      <c r="C19" s="155" t="s">
        <v>466</v>
      </c>
      <c r="D19" s="148" t="s">
        <v>403</v>
      </c>
      <c r="E19" s="152" t="s">
        <v>366</v>
      </c>
      <c r="F19" s="152"/>
      <c r="G19" s="152"/>
      <c r="H19" s="152"/>
      <c r="I19" s="152"/>
      <c r="J19" s="152"/>
      <c r="K19" s="152"/>
      <c r="L19" s="152"/>
      <c r="M19" s="152"/>
      <c r="N19" s="152"/>
      <c r="O19" s="152"/>
      <c r="P19" s="152"/>
      <c r="Q19" s="152"/>
    </row>
    <row r="20" spans="1:17" s="134" customFormat="1" ht="26.25" customHeight="1" x14ac:dyDescent="0.25">
      <c r="A20" s="151" t="s">
        <v>465</v>
      </c>
      <c r="B20" s="221"/>
      <c r="C20" s="155" t="s">
        <v>464</v>
      </c>
      <c r="D20" s="148" t="s">
        <v>403</v>
      </c>
      <c r="E20" s="152" t="s">
        <v>363</v>
      </c>
      <c r="F20" s="152" t="s">
        <v>363</v>
      </c>
      <c r="G20" s="152" t="s">
        <v>363</v>
      </c>
      <c r="H20" s="147" t="s">
        <v>63</v>
      </c>
      <c r="I20" s="147" t="s">
        <v>63</v>
      </c>
      <c r="J20" s="147" t="s">
        <v>63</v>
      </c>
      <c r="K20" s="152" t="s">
        <v>363</v>
      </c>
      <c r="L20" s="152" t="s">
        <v>63</v>
      </c>
      <c r="M20" s="152" t="s">
        <v>63</v>
      </c>
      <c r="N20" s="152" t="s">
        <v>363</v>
      </c>
      <c r="O20" s="152" t="s">
        <v>63</v>
      </c>
      <c r="P20" s="152"/>
      <c r="Q20" s="152"/>
    </row>
    <row r="21" spans="1:17" s="134" customFormat="1" ht="26.25" customHeight="1" x14ac:dyDescent="0.25">
      <c r="A21" s="151" t="s">
        <v>463</v>
      </c>
      <c r="B21" s="221"/>
      <c r="C21" s="155" t="s">
        <v>462</v>
      </c>
      <c r="D21" s="148" t="s">
        <v>421</v>
      </c>
      <c r="E21" s="152" t="s">
        <v>363</v>
      </c>
      <c r="F21" s="152"/>
      <c r="G21" s="152"/>
      <c r="H21" s="152"/>
      <c r="I21" s="152"/>
      <c r="J21" s="152"/>
      <c r="K21" s="152"/>
      <c r="L21" s="152"/>
      <c r="M21" s="152" t="s">
        <v>63</v>
      </c>
      <c r="N21" s="152" t="s">
        <v>363</v>
      </c>
      <c r="O21" s="152"/>
      <c r="P21" s="152"/>
      <c r="Q21" s="152"/>
    </row>
    <row r="22" spans="1:17" s="134" customFormat="1" ht="26.25" customHeight="1" x14ac:dyDescent="0.25">
      <c r="A22" s="151" t="s">
        <v>461</v>
      </c>
      <c r="B22" s="221"/>
      <c r="C22" s="155" t="s">
        <v>460</v>
      </c>
      <c r="D22" s="148" t="s">
        <v>453</v>
      </c>
      <c r="E22" s="152" t="s">
        <v>363</v>
      </c>
      <c r="F22" s="152" t="s">
        <v>363</v>
      </c>
      <c r="G22" s="152" t="s">
        <v>363</v>
      </c>
      <c r="H22" s="152" t="s">
        <v>363</v>
      </c>
      <c r="I22" s="152" t="s">
        <v>363</v>
      </c>
      <c r="J22" s="152" t="s">
        <v>363</v>
      </c>
      <c r="K22" s="152"/>
      <c r="L22" s="152"/>
      <c r="M22" s="152" t="s">
        <v>63</v>
      </c>
      <c r="N22" s="152" t="s">
        <v>363</v>
      </c>
      <c r="O22" s="152"/>
      <c r="P22" s="152"/>
      <c r="Q22" s="152" t="s">
        <v>63</v>
      </c>
    </row>
    <row r="23" spans="1:17" s="134" customFormat="1" ht="26.25" customHeight="1" x14ac:dyDescent="0.25">
      <c r="A23" s="151" t="s">
        <v>459</v>
      </c>
      <c r="B23" s="221"/>
      <c r="C23" s="155" t="s">
        <v>458</v>
      </c>
      <c r="D23" s="148" t="s">
        <v>453</v>
      </c>
      <c r="E23" s="147" t="s">
        <v>63</v>
      </c>
      <c r="F23" s="152"/>
      <c r="G23" s="152"/>
      <c r="H23" s="152"/>
      <c r="I23" s="152"/>
      <c r="J23" s="147" t="s">
        <v>63</v>
      </c>
      <c r="K23" s="147" t="s">
        <v>63</v>
      </c>
      <c r="L23" s="147" t="s">
        <v>63</v>
      </c>
      <c r="M23" s="147" t="s">
        <v>63</v>
      </c>
      <c r="N23" s="152" t="s">
        <v>363</v>
      </c>
      <c r="O23" s="152"/>
      <c r="P23" s="152"/>
      <c r="Q23" s="152"/>
    </row>
    <row r="24" spans="1:17" s="134" customFormat="1" ht="26.25" customHeight="1" x14ac:dyDescent="0.25">
      <c r="A24" s="151" t="s">
        <v>457</v>
      </c>
      <c r="B24" s="221"/>
      <c r="C24" s="155" t="s">
        <v>456</v>
      </c>
      <c r="D24" s="148" t="s">
        <v>403</v>
      </c>
      <c r="E24" s="152" t="s">
        <v>363</v>
      </c>
      <c r="F24" s="152"/>
      <c r="G24" s="152"/>
      <c r="H24" s="152"/>
      <c r="I24" s="152"/>
      <c r="J24" s="152" t="s">
        <v>63</v>
      </c>
      <c r="K24" s="152"/>
      <c r="L24" s="152" t="s">
        <v>63</v>
      </c>
      <c r="M24" s="152" t="s">
        <v>63</v>
      </c>
      <c r="N24" s="152" t="s">
        <v>363</v>
      </c>
      <c r="O24" s="152"/>
      <c r="P24" s="152" t="s">
        <v>63</v>
      </c>
      <c r="Q24" s="152"/>
    </row>
    <row r="25" spans="1:17" s="134" customFormat="1" ht="26.25" customHeight="1" x14ac:dyDescent="0.25">
      <c r="A25" s="151" t="s">
        <v>455</v>
      </c>
      <c r="B25" s="221"/>
      <c r="C25" s="155" t="s">
        <v>454</v>
      </c>
      <c r="D25" s="148" t="s">
        <v>453</v>
      </c>
      <c r="E25" s="147" t="s">
        <v>63</v>
      </c>
      <c r="F25" s="152"/>
      <c r="G25" s="152"/>
      <c r="H25" s="152"/>
      <c r="I25" s="152"/>
      <c r="J25" s="152"/>
      <c r="K25" s="152"/>
      <c r="L25" s="152"/>
      <c r="M25" s="152" t="s">
        <v>63</v>
      </c>
      <c r="N25" s="152" t="s">
        <v>363</v>
      </c>
      <c r="O25" s="152"/>
      <c r="P25" s="152"/>
      <c r="Q25" s="152"/>
    </row>
    <row r="26" spans="1:17" s="134" customFormat="1" ht="26.25" customHeight="1" x14ac:dyDescent="0.25">
      <c r="A26" s="151" t="s">
        <v>452</v>
      </c>
      <c r="B26" s="221"/>
      <c r="C26" s="155" t="s">
        <v>451</v>
      </c>
      <c r="D26" s="148" t="s">
        <v>403</v>
      </c>
      <c r="E26" s="147" t="s">
        <v>63</v>
      </c>
      <c r="F26" s="152"/>
      <c r="G26" s="152"/>
      <c r="H26" s="152"/>
      <c r="I26" s="152"/>
      <c r="J26" s="152"/>
      <c r="K26" s="152"/>
      <c r="L26" s="152" t="s">
        <v>63</v>
      </c>
      <c r="M26" s="152" t="s">
        <v>63</v>
      </c>
      <c r="N26" s="152"/>
      <c r="O26" s="152"/>
      <c r="P26" s="152"/>
      <c r="Q26" s="152" t="s">
        <v>63</v>
      </c>
    </row>
    <row r="27" spans="1:17" s="134" customFormat="1" ht="26.25" customHeight="1" x14ac:dyDescent="0.25">
      <c r="A27" s="151" t="s">
        <v>450</v>
      </c>
      <c r="B27" s="221"/>
      <c r="C27" s="155" t="s">
        <v>449</v>
      </c>
      <c r="D27" s="148" t="s">
        <v>403</v>
      </c>
      <c r="E27" s="152"/>
      <c r="F27" s="152" t="s">
        <v>63</v>
      </c>
      <c r="G27" s="152"/>
      <c r="H27" s="152"/>
      <c r="I27" s="152"/>
      <c r="J27" s="152"/>
      <c r="K27" s="152"/>
      <c r="L27" s="152"/>
      <c r="M27" s="152"/>
      <c r="N27" s="152"/>
      <c r="O27" s="152" t="s">
        <v>63</v>
      </c>
      <c r="P27" s="152" t="s">
        <v>63</v>
      </c>
      <c r="Q27" s="152"/>
    </row>
    <row r="28" spans="1:17" s="134" customFormat="1" ht="26.25" customHeight="1" x14ac:dyDescent="0.25">
      <c r="A28" s="151" t="s">
        <v>448</v>
      </c>
      <c r="B28" s="221"/>
      <c r="C28" s="155" t="s">
        <v>447</v>
      </c>
      <c r="D28" s="148" t="s">
        <v>421</v>
      </c>
      <c r="E28" s="152"/>
      <c r="F28" s="152" t="s">
        <v>366</v>
      </c>
      <c r="G28" s="152" t="s">
        <v>366</v>
      </c>
      <c r="H28" s="152"/>
      <c r="I28" s="152"/>
      <c r="J28" s="152"/>
      <c r="K28" s="152" t="s">
        <v>366</v>
      </c>
      <c r="L28" s="152" t="s">
        <v>63</v>
      </c>
      <c r="M28" s="152" t="s">
        <v>63</v>
      </c>
      <c r="N28" s="152"/>
      <c r="O28" s="152"/>
      <c r="P28" s="152"/>
      <c r="Q28" s="152"/>
    </row>
    <row r="29" spans="1:17" s="134" customFormat="1" ht="26.25" customHeight="1" x14ac:dyDescent="0.25">
      <c r="A29" s="151" t="s">
        <v>446</v>
      </c>
      <c r="B29" s="221"/>
      <c r="C29" s="155" t="s">
        <v>445</v>
      </c>
      <c r="D29" s="148" t="s">
        <v>421</v>
      </c>
      <c r="E29" s="152"/>
      <c r="F29" s="152" t="s">
        <v>366</v>
      </c>
      <c r="G29" s="152" t="s">
        <v>366</v>
      </c>
      <c r="H29" s="152"/>
      <c r="I29" s="152"/>
      <c r="J29" s="152" t="s">
        <v>366</v>
      </c>
      <c r="K29" s="152" t="s">
        <v>366</v>
      </c>
      <c r="L29" s="152" t="s">
        <v>63</v>
      </c>
      <c r="M29" s="152" t="s">
        <v>63</v>
      </c>
      <c r="N29" s="152"/>
      <c r="O29" s="152"/>
      <c r="P29" s="152"/>
      <c r="Q29" s="152"/>
    </row>
    <row r="30" spans="1:17" s="134" customFormat="1" ht="26.25" customHeight="1" x14ac:dyDescent="0.25">
      <c r="A30" s="151" t="s">
        <v>444</v>
      </c>
      <c r="B30" s="222"/>
      <c r="C30" s="149" t="s">
        <v>443</v>
      </c>
      <c r="D30" s="148" t="s">
        <v>421</v>
      </c>
      <c r="E30" s="152"/>
      <c r="F30" s="152"/>
      <c r="G30" s="152" t="s">
        <v>366</v>
      </c>
      <c r="H30" s="152"/>
      <c r="I30" s="152"/>
      <c r="J30" s="152" t="s">
        <v>366</v>
      </c>
      <c r="K30" s="152"/>
      <c r="L30" s="152" t="s">
        <v>63</v>
      </c>
      <c r="M30" s="152"/>
      <c r="N30" s="152" t="s">
        <v>366</v>
      </c>
      <c r="O30" s="152"/>
      <c r="P30" s="152"/>
      <c r="Q30" s="152"/>
    </row>
    <row r="31" spans="1:17" s="134" customFormat="1" ht="26.25" customHeight="1" x14ac:dyDescent="0.25">
      <c r="A31" s="151" t="s">
        <v>442</v>
      </c>
      <c r="B31" s="220" t="s">
        <v>441</v>
      </c>
      <c r="C31" s="155" t="s">
        <v>440</v>
      </c>
      <c r="D31" s="148" t="s">
        <v>439</v>
      </c>
      <c r="E31" s="152"/>
      <c r="F31" s="152"/>
      <c r="G31" s="152"/>
      <c r="H31" s="147" t="s">
        <v>63</v>
      </c>
      <c r="I31" s="152"/>
      <c r="J31" s="152"/>
      <c r="K31" s="152"/>
      <c r="L31" s="152"/>
      <c r="M31" s="152"/>
      <c r="N31" s="152"/>
      <c r="O31" s="152"/>
      <c r="P31" s="152"/>
      <c r="Q31" s="152"/>
    </row>
    <row r="32" spans="1:17" s="134" customFormat="1" ht="26.25" customHeight="1" x14ac:dyDescent="0.25">
      <c r="A32" s="151" t="s">
        <v>438</v>
      </c>
      <c r="B32" s="221"/>
      <c r="C32" s="155" t="s">
        <v>437</v>
      </c>
      <c r="D32" s="148" t="s">
        <v>436</v>
      </c>
      <c r="E32" s="152"/>
      <c r="F32" s="152"/>
      <c r="G32" s="152"/>
      <c r="H32" s="147" t="s">
        <v>63</v>
      </c>
      <c r="I32" s="147" t="s">
        <v>63</v>
      </c>
      <c r="J32" s="152"/>
      <c r="K32" s="152"/>
      <c r="L32" s="152"/>
      <c r="M32" s="152"/>
      <c r="N32" s="152" t="s">
        <v>63</v>
      </c>
      <c r="O32" s="152"/>
      <c r="P32" s="152"/>
      <c r="Q32" s="152"/>
    </row>
    <row r="33" spans="1:17" s="134" customFormat="1" ht="26.25" customHeight="1" x14ac:dyDescent="0.25">
      <c r="A33" s="151" t="s">
        <v>435</v>
      </c>
      <c r="B33" s="221"/>
      <c r="C33" s="155" t="s">
        <v>434</v>
      </c>
      <c r="D33" s="148" t="s">
        <v>429</v>
      </c>
      <c r="E33" s="152"/>
      <c r="F33" s="152"/>
      <c r="G33" s="152"/>
      <c r="H33" s="147" t="s">
        <v>63</v>
      </c>
      <c r="I33" s="147" t="s">
        <v>63</v>
      </c>
      <c r="J33" s="152"/>
      <c r="K33" s="152"/>
      <c r="L33" s="152"/>
      <c r="M33" s="152"/>
      <c r="N33" s="152" t="s">
        <v>363</v>
      </c>
      <c r="O33" s="152"/>
      <c r="P33" s="152"/>
      <c r="Q33" s="152" t="s">
        <v>63</v>
      </c>
    </row>
    <row r="34" spans="1:17" s="134" customFormat="1" ht="26.25" customHeight="1" x14ac:dyDescent="0.25">
      <c r="A34" s="151" t="s">
        <v>433</v>
      </c>
      <c r="B34" s="221"/>
      <c r="C34" s="155" t="s">
        <v>432</v>
      </c>
      <c r="D34" s="148" t="s">
        <v>429</v>
      </c>
      <c r="E34" s="152"/>
      <c r="F34" s="152"/>
      <c r="G34" s="152"/>
      <c r="H34" s="152"/>
      <c r="I34" s="152"/>
      <c r="J34" s="152"/>
      <c r="K34" s="152"/>
      <c r="L34" s="152" t="s">
        <v>63</v>
      </c>
      <c r="M34" s="152" t="s">
        <v>63</v>
      </c>
      <c r="N34" s="152"/>
      <c r="O34" s="152"/>
      <c r="P34" s="152"/>
      <c r="Q34" s="152"/>
    </row>
    <row r="35" spans="1:17" s="134" customFormat="1" ht="26.25" customHeight="1" x14ac:dyDescent="0.25">
      <c r="A35" s="151" t="s">
        <v>431</v>
      </c>
      <c r="B35" s="221"/>
      <c r="C35" s="155" t="s">
        <v>430</v>
      </c>
      <c r="D35" s="148" t="s">
        <v>429</v>
      </c>
      <c r="E35" s="152"/>
      <c r="F35" s="152"/>
      <c r="G35" s="152"/>
      <c r="H35" s="147" t="s">
        <v>63</v>
      </c>
      <c r="I35" s="147" t="s">
        <v>63</v>
      </c>
      <c r="J35" s="152"/>
      <c r="K35" s="152"/>
      <c r="L35" s="152"/>
      <c r="M35" s="152"/>
      <c r="N35" s="152"/>
      <c r="O35" s="152"/>
      <c r="P35" s="152"/>
      <c r="Q35" s="152"/>
    </row>
    <row r="36" spans="1:17" s="134" customFormat="1" ht="26.25" customHeight="1" x14ac:dyDescent="0.25">
      <c r="A36" s="151" t="s">
        <v>428</v>
      </c>
      <c r="B36" s="221"/>
      <c r="C36" s="155" t="s">
        <v>427</v>
      </c>
      <c r="D36" s="148" t="s">
        <v>403</v>
      </c>
      <c r="E36" s="152"/>
      <c r="F36" s="152"/>
      <c r="G36" s="152"/>
      <c r="H36" s="147" t="s">
        <v>63</v>
      </c>
      <c r="I36" s="147" t="s">
        <v>63</v>
      </c>
      <c r="J36" s="152"/>
      <c r="K36" s="152"/>
      <c r="L36" s="152"/>
      <c r="M36" s="152"/>
      <c r="N36" s="152"/>
      <c r="O36" s="152"/>
      <c r="P36" s="152"/>
      <c r="Q36" s="152"/>
    </row>
    <row r="37" spans="1:17" s="134" customFormat="1" ht="26.25" customHeight="1" x14ac:dyDescent="0.25">
      <c r="A37" s="151" t="s">
        <v>426</v>
      </c>
      <c r="B37" s="221"/>
      <c r="C37" s="155" t="s">
        <v>425</v>
      </c>
      <c r="D37" s="148" t="s">
        <v>424</v>
      </c>
      <c r="E37" s="152"/>
      <c r="F37" s="152"/>
      <c r="G37" s="152"/>
      <c r="H37" s="147" t="s">
        <v>63</v>
      </c>
      <c r="I37" s="147" t="s">
        <v>63</v>
      </c>
      <c r="J37" s="147" t="s">
        <v>63</v>
      </c>
      <c r="K37" s="152"/>
      <c r="L37" s="152"/>
      <c r="M37" s="152"/>
      <c r="N37" s="152" t="s">
        <v>363</v>
      </c>
      <c r="O37" s="152"/>
      <c r="P37" s="152"/>
      <c r="Q37" s="152"/>
    </row>
    <row r="38" spans="1:17" s="134" customFormat="1" ht="26.25" customHeight="1" x14ac:dyDescent="0.25">
      <c r="A38" s="151" t="s">
        <v>423</v>
      </c>
      <c r="B38" s="221"/>
      <c r="C38" s="155" t="s">
        <v>422</v>
      </c>
      <c r="D38" s="148" t="s">
        <v>421</v>
      </c>
      <c r="E38" s="152"/>
      <c r="F38" s="152"/>
      <c r="G38" s="152"/>
      <c r="H38" s="147" t="s">
        <v>63</v>
      </c>
      <c r="I38" s="147" t="s">
        <v>63</v>
      </c>
      <c r="J38" s="152"/>
      <c r="K38" s="152"/>
      <c r="L38" s="152" t="s">
        <v>63</v>
      </c>
      <c r="M38" s="152" t="s">
        <v>63</v>
      </c>
      <c r="N38" s="152" t="s">
        <v>363</v>
      </c>
      <c r="O38" s="152"/>
      <c r="P38" s="152"/>
      <c r="Q38" s="152"/>
    </row>
    <row r="39" spans="1:17" s="134" customFormat="1" ht="26.25" customHeight="1" x14ac:dyDescent="0.25">
      <c r="A39" s="151" t="s">
        <v>420</v>
      </c>
      <c r="B39" s="221"/>
      <c r="C39" s="155" t="s">
        <v>419</v>
      </c>
      <c r="D39" s="148" t="s">
        <v>416</v>
      </c>
      <c r="E39" s="152"/>
      <c r="F39" s="152"/>
      <c r="G39" s="152"/>
      <c r="H39" s="147" t="s">
        <v>63</v>
      </c>
      <c r="I39" s="152"/>
      <c r="J39" s="152"/>
      <c r="K39" s="152"/>
      <c r="L39" s="152"/>
      <c r="M39" s="152"/>
      <c r="N39" s="152"/>
      <c r="O39" s="152"/>
      <c r="P39" s="152"/>
      <c r="Q39" s="152"/>
    </row>
    <row r="40" spans="1:17" s="134" customFormat="1" ht="26.25" customHeight="1" x14ac:dyDescent="0.25">
      <c r="A40" s="151" t="s">
        <v>418</v>
      </c>
      <c r="B40" s="222"/>
      <c r="C40" s="155" t="s">
        <v>417</v>
      </c>
      <c r="D40" s="148" t="s">
        <v>416</v>
      </c>
      <c r="E40" s="152"/>
      <c r="F40" s="152"/>
      <c r="G40" s="152"/>
      <c r="H40" s="147" t="s">
        <v>63</v>
      </c>
      <c r="I40" s="152"/>
      <c r="J40" s="152"/>
      <c r="K40" s="152"/>
      <c r="L40" s="152"/>
      <c r="M40" s="152"/>
      <c r="N40" s="152"/>
      <c r="O40" s="152"/>
      <c r="P40" s="152"/>
      <c r="Q40" s="152"/>
    </row>
    <row r="41" spans="1:17" s="134" customFormat="1" ht="26.25" customHeight="1" x14ac:dyDescent="0.25">
      <c r="A41" s="151" t="s">
        <v>415</v>
      </c>
      <c r="B41" s="150" t="s">
        <v>414</v>
      </c>
      <c r="C41" s="155" t="s">
        <v>413</v>
      </c>
      <c r="D41" s="148" t="s">
        <v>412</v>
      </c>
      <c r="E41" s="152" t="s">
        <v>366</v>
      </c>
      <c r="F41" s="152" t="s">
        <v>366</v>
      </c>
      <c r="G41" s="152" t="s">
        <v>363</v>
      </c>
      <c r="H41" s="152" t="s">
        <v>363</v>
      </c>
      <c r="I41" s="152" t="s">
        <v>363</v>
      </c>
      <c r="K41" s="152"/>
      <c r="L41" s="152"/>
      <c r="M41" s="152"/>
      <c r="N41" s="152" t="s">
        <v>366</v>
      </c>
      <c r="O41" s="152"/>
      <c r="P41" s="152"/>
      <c r="Q41" s="152" t="s">
        <v>63</v>
      </c>
    </row>
    <row r="42" spans="1:17" s="134" customFormat="1" ht="26.25" customHeight="1" x14ac:dyDescent="0.25">
      <c r="A42" s="151" t="s">
        <v>411</v>
      </c>
      <c r="B42" s="150" t="s">
        <v>410</v>
      </c>
      <c r="C42" s="155" t="s">
        <v>409</v>
      </c>
      <c r="D42" s="148" t="s">
        <v>408</v>
      </c>
      <c r="E42" s="152" t="s">
        <v>96</v>
      </c>
      <c r="F42" s="152" t="s">
        <v>96</v>
      </c>
      <c r="G42" s="152" t="s">
        <v>96</v>
      </c>
      <c r="H42" s="152" t="s">
        <v>96</v>
      </c>
      <c r="I42" s="152" t="s">
        <v>96</v>
      </c>
      <c r="J42" s="152" t="s">
        <v>96</v>
      </c>
      <c r="K42" s="152" t="s">
        <v>96</v>
      </c>
      <c r="L42" s="152" t="s">
        <v>96</v>
      </c>
      <c r="M42" s="152" t="s">
        <v>96</v>
      </c>
      <c r="N42" s="152" t="s">
        <v>96</v>
      </c>
      <c r="O42" s="152"/>
      <c r="P42" s="152" t="s">
        <v>96</v>
      </c>
      <c r="Q42" s="152" t="s">
        <v>96</v>
      </c>
    </row>
    <row r="43" spans="1:17" s="134" customFormat="1" ht="26.25" customHeight="1" x14ac:dyDescent="0.25">
      <c r="A43" s="154">
        <v>3</v>
      </c>
      <c r="B43" s="153" t="s">
        <v>407</v>
      </c>
      <c r="C43" s="223"/>
      <c r="D43" s="223"/>
      <c r="E43" s="223"/>
      <c r="F43" s="223"/>
      <c r="G43" s="223"/>
      <c r="H43" s="223"/>
      <c r="I43" s="223"/>
      <c r="J43" s="223"/>
      <c r="K43" s="223"/>
      <c r="L43" s="223"/>
      <c r="M43" s="223"/>
      <c r="N43" s="223"/>
      <c r="O43" s="223"/>
      <c r="P43" s="223"/>
      <c r="Q43" s="224"/>
    </row>
    <row r="44" spans="1:17" s="134" customFormat="1" ht="26.25" customHeight="1" x14ac:dyDescent="0.25">
      <c r="A44" s="151" t="s">
        <v>406</v>
      </c>
      <c r="B44" s="150" t="s">
        <v>405</v>
      </c>
      <c r="C44" s="149" t="s">
        <v>404</v>
      </c>
      <c r="D44" s="148" t="s">
        <v>403</v>
      </c>
      <c r="E44" s="147"/>
      <c r="F44" s="147"/>
      <c r="G44" s="147"/>
      <c r="H44" s="152" t="s">
        <v>366</v>
      </c>
      <c r="I44" s="152" t="s">
        <v>366</v>
      </c>
      <c r="J44" s="152" t="s">
        <v>366</v>
      </c>
      <c r="K44" s="147"/>
      <c r="L44" s="147"/>
      <c r="M44" s="147"/>
      <c r="N44" s="147"/>
      <c r="O44" s="147"/>
      <c r="P44" s="147"/>
      <c r="Q44" s="147"/>
    </row>
    <row r="45" spans="1:17" s="134" customFormat="1" ht="26.25" customHeight="1" x14ac:dyDescent="0.25">
      <c r="A45" s="151" t="s">
        <v>402</v>
      </c>
      <c r="B45" s="150" t="s">
        <v>401</v>
      </c>
      <c r="C45" s="149" t="s">
        <v>400</v>
      </c>
      <c r="D45" s="148" t="s">
        <v>396</v>
      </c>
      <c r="E45" s="147"/>
      <c r="F45" s="147" t="s">
        <v>363</v>
      </c>
      <c r="G45" s="147" t="s">
        <v>363</v>
      </c>
      <c r="H45" s="147"/>
      <c r="I45" s="147"/>
      <c r="J45" s="147"/>
      <c r="K45" s="147"/>
      <c r="L45" s="147"/>
      <c r="M45" s="147"/>
      <c r="N45" s="147"/>
      <c r="O45" s="147"/>
      <c r="P45" s="147"/>
      <c r="Q45" s="147"/>
    </row>
    <row r="46" spans="1:17" s="134" customFormat="1" ht="26.25" customHeight="1" x14ac:dyDescent="0.25">
      <c r="A46" s="151" t="s">
        <v>399</v>
      </c>
      <c r="B46" s="150" t="s">
        <v>398</v>
      </c>
      <c r="C46" s="149" t="s">
        <v>397</v>
      </c>
      <c r="D46" s="148" t="s">
        <v>396</v>
      </c>
      <c r="E46" s="147"/>
      <c r="F46" s="147"/>
      <c r="G46" s="147"/>
      <c r="H46" s="147"/>
      <c r="I46" s="147"/>
      <c r="J46" s="147"/>
      <c r="K46" s="147"/>
      <c r="L46" s="147"/>
      <c r="M46" s="147"/>
      <c r="N46" s="147"/>
      <c r="O46" s="147" t="s">
        <v>63</v>
      </c>
      <c r="P46" s="147"/>
      <c r="Q46" s="147"/>
    </row>
    <row r="47" spans="1:17" s="134" customFormat="1" ht="12" customHeight="1" x14ac:dyDescent="0.25">
      <c r="A47" s="146"/>
      <c r="B47" s="145"/>
      <c r="C47" s="144"/>
      <c r="D47" s="143"/>
      <c r="E47" s="142"/>
      <c r="F47" s="142"/>
      <c r="G47" s="142"/>
      <c r="H47" s="142"/>
      <c r="I47" s="142"/>
      <c r="J47" s="142"/>
      <c r="K47" s="142"/>
      <c r="L47" s="142"/>
      <c r="M47" s="142"/>
      <c r="N47" s="142"/>
      <c r="O47" s="142"/>
      <c r="P47" s="142"/>
      <c r="Q47" s="142"/>
    </row>
    <row r="48" spans="1:17" ht="13.5" thickBot="1" x14ac:dyDescent="0.25"/>
    <row r="49" spans="1:17" ht="24" customHeight="1" x14ac:dyDescent="0.2">
      <c r="A49" s="134"/>
      <c r="B49" s="141" t="s">
        <v>395</v>
      </c>
      <c r="C49" s="140"/>
      <c r="D49" s="134"/>
      <c r="E49" s="134"/>
      <c r="F49" s="134"/>
      <c r="G49" s="134"/>
      <c r="H49" s="134"/>
      <c r="I49" s="134"/>
      <c r="J49" s="134"/>
      <c r="K49" s="134"/>
      <c r="L49" s="134"/>
      <c r="M49" s="134"/>
      <c r="N49" s="134"/>
      <c r="O49" s="139"/>
      <c r="P49" s="139"/>
      <c r="Q49" s="139"/>
    </row>
    <row r="50" spans="1:17" ht="24" customHeight="1" x14ac:dyDescent="0.2">
      <c r="B50" s="138" t="s">
        <v>394</v>
      </c>
      <c r="C50" s="137"/>
      <c r="D50" s="134"/>
      <c r="E50" s="134"/>
      <c r="F50" s="134"/>
      <c r="G50" s="134"/>
      <c r="H50" s="134"/>
      <c r="I50" s="134"/>
      <c r="J50" s="134"/>
      <c r="K50" s="134"/>
      <c r="L50" s="134"/>
      <c r="M50" s="134"/>
      <c r="N50" s="134"/>
      <c r="O50" s="139"/>
      <c r="P50" s="139"/>
      <c r="Q50" s="139"/>
    </row>
    <row r="51" spans="1:17" ht="24" customHeight="1" x14ac:dyDescent="0.2">
      <c r="B51" s="138" t="s">
        <v>393</v>
      </c>
      <c r="C51" s="137"/>
      <c r="D51" s="134"/>
      <c r="E51" s="134"/>
      <c r="F51" s="134"/>
      <c r="G51" s="134"/>
      <c r="H51" s="134"/>
      <c r="I51" s="134"/>
      <c r="J51" s="134"/>
      <c r="K51" s="134"/>
      <c r="L51" s="134"/>
      <c r="M51" s="134"/>
      <c r="N51" s="134"/>
      <c r="O51" s="139"/>
      <c r="P51" s="139"/>
      <c r="Q51" s="139"/>
    </row>
    <row r="52" spans="1:17" ht="24" customHeight="1" x14ac:dyDescent="0.2">
      <c r="B52" s="138" t="s">
        <v>392</v>
      </c>
      <c r="C52" s="137"/>
      <c r="D52" s="134"/>
      <c r="E52" s="134"/>
      <c r="F52" s="134"/>
      <c r="G52" s="134"/>
      <c r="H52" s="134"/>
      <c r="I52" s="134"/>
      <c r="J52" s="134"/>
      <c r="K52" s="134"/>
      <c r="L52" s="134"/>
      <c r="M52" s="134"/>
      <c r="N52" s="134"/>
      <c r="O52" s="139"/>
      <c r="P52" s="139"/>
      <c r="Q52" s="139"/>
    </row>
    <row r="53" spans="1:17" ht="24" customHeight="1" x14ac:dyDescent="0.2">
      <c r="B53" s="138" t="s">
        <v>391</v>
      </c>
      <c r="C53" s="137"/>
      <c r="D53" s="134"/>
      <c r="E53" s="134"/>
      <c r="F53" s="134"/>
      <c r="G53" s="134"/>
      <c r="H53" s="134"/>
      <c r="I53" s="134"/>
      <c r="J53" s="134"/>
      <c r="K53" s="134"/>
      <c r="L53" s="134"/>
      <c r="M53" s="134"/>
      <c r="N53" s="134"/>
    </row>
    <row r="54" spans="1:17" ht="24" customHeight="1" x14ac:dyDescent="0.2">
      <c r="B54" s="138" t="s">
        <v>390</v>
      </c>
      <c r="C54" s="137"/>
      <c r="D54" s="134"/>
      <c r="E54" s="134"/>
      <c r="F54" s="134"/>
      <c r="G54" s="134"/>
      <c r="H54" s="134"/>
      <c r="I54" s="134"/>
      <c r="J54" s="134"/>
      <c r="K54" s="134"/>
      <c r="L54" s="134"/>
      <c r="M54" s="134"/>
      <c r="N54" s="134"/>
    </row>
    <row r="55" spans="1:17" ht="24" customHeight="1" thickBot="1" x14ac:dyDescent="0.25">
      <c r="B55" s="136" t="s">
        <v>389</v>
      </c>
      <c r="C55" s="135"/>
      <c r="D55" s="134"/>
      <c r="E55" s="134"/>
      <c r="F55" s="134"/>
      <c r="G55" s="134"/>
      <c r="H55" s="134"/>
      <c r="I55" s="134"/>
      <c r="J55" s="134"/>
      <c r="K55" s="134"/>
      <c r="L55" s="134"/>
      <c r="M55" s="134"/>
      <c r="N55" s="134"/>
    </row>
  </sheetData>
  <sheetProtection algorithmName="SHA-512" hashValue="UZ0/AGHD18YSbmYvNGMv/TA8FFE8tMqIKJZ5ZtJ8RvYwLL3BZogou5RcUP7ew6D1bmz9gBadIPTQ+SXAthBnWg==" saltValue="Ui7v7mn5CXVs6RAvQ7Mcog==" spinCount="100000" sheet="1" objects="1" scenarios="1"/>
  <mergeCells count="22">
    <mergeCell ref="B31:B40"/>
    <mergeCell ref="C43:Q43"/>
    <mergeCell ref="C14:Q14"/>
    <mergeCell ref="B16:B30"/>
    <mergeCell ref="L2:L6"/>
    <mergeCell ref="M2:M6"/>
    <mergeCell ref="P2:P6"/>
    <mergeCell ref="J2:J6"/>
    <mergeCell ref="O2:O6"/>
    <mergeCell ref="I2:I6"/>
    <mergeCell ref="N2:N6"/>
    <mergeCell ref="K2:K6"/>
    <mergeCell ref="E1:Q1"/>
    <mergeCell ref="B10:B13"/>
    <mergeCell ref="E9:Q9"/>
    <mergeCell ref="E8:Q8"/>
    <mergeCell ref="A1:D6"/>
    <mergeCell ref="E2:E6"/>
    <mergeCell ref="F2:F6"/>
    <mergeCell ref="G2:G6"/>
    <mergeCell ref="Q2:Q6"/>
    <mergeCell ref="H2:H6"/>
  </mergeCells>
  <pageMargins left="0.70866141732283472" right="0.70866141732283472" top="0.78740157480314965" bottom="0.78740157480314965" header="0.31496062992125984" footer="0.31496062992125984"/>
  <pageSetup paperSize="9" scale="41" orientation="portrait" r:id="rId1"/>
  <headerFooter>
    <oddHeader>&amp;RAnlage  03</oddHeader>
    <oddFooter xml:space="preserve">&amp;R
&amp;"Verdana,Fett Kursiv"&amp;8Kalkulationsdatei/Leistungsverzeichnis&amp;"-,Standard"&amp;11
&amp;"Verdana,Kursiv"&amp;8Vergabeunterlagen / Unterhaltsreinigung Westenergie Sporthalle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
  <sheetViews>
    <sheetView zoomScaleNormal="100" workbookViewId="0">
      <selection activeCell="C23" sqref="C23"/>
    </sheetView>
  </sheetViews>
  <sheetFormatPr baseColWidth="10" defaultRowHeight="15" x14ac:dyDescent="0.25"/>
  <cols>
    <col min="1" max="1" width="2.42578125" customWidth="1"/>
    <col min="2" max="2" width="18.140625" customWidth="1"/>
    <col min="3" max="3" width="80.42578125" bestFit="1" customWidth="1"/>
    <col min="4" max="4" width="22.28515625" customWidth="1"/>
    <col min="5" max="5" width="24.5703125" bestFit="1" customWidth="1"/>
    <col min="6" max="6" width="13.7109375" customWidth="1"/>
    <col min="7" max="7" width="16.5703125" customWidth="1"/>
  </cols>
  <sheetData>
    <row r="1" spans="1:10" ht="15.75" thickBot="1" x14ac:dyDescent="0.3">
      <c r="A1" s="238" t="s">
        <v>72</v>
      </c>
      <c r="B1" s="238"/>
      <c r="C1" s="238"/>
      <c r="D1" s="5"/>
      <c r="E1" s="4" t="s">
        <v>73</v>
      </c>
      <c r="F1" s="6"/>
      <c r="G1" s="5"/>
      <c r="H1" s="5"/>
      <c r="I1" s="5"/>
      <c r="J1" s="5"/>
    </row>
    <row r="2" spans="1:10" ht="20.25" customHeight="1" x14ac:dyDescent="0.25">
      <c r="A2" s="241" t="s">
        <v>74</v>
      </c>
      <c r="B2" s="242"/>
      <c r="C2" s="239"/>
      <c r="D2" s="5"/>
      <c r="E2" s="7" t="s">
        <v>75</v>
      </c>
      <c r="F2" s="236"/>
      <c r="G2" s="236"/>
      <c r="H2" s="236"/>
      <c r="I2" s="236"/>
      <c r="J2" s="237"/>
    </row>
    <row r="3" spans="1:10" ht="20.25" customHeight="1" x14ac:dyDescent="0.25">
      <c r="A3" s="232"/>
      <c r="B3" s="233"/>
      <c r="C3" s="240"/>
      <c r="D3" s="5"/>
      <c r="E3" s="8" t="s">
        <v>76</v>
      </c>
      <c r="F3" s="227"/>
      <c r="G3" s="227"/>
      <c r="H3" s="227"/>
      <c r="I3" s="227"/>
      <c r="J3" s="228"/>
    </row>
    <row r="4" spans="1:10" ht="20.25" customHeight="1" x14ac:dyDescent="0.25">
      <c r="A4" s="232" t="s">
        <v>77</v>
      </c>
      <c r="B4" s="233"/>
      <c r="C4" s="9"/>
      <c r="D4" s="5"/>
      <c r="E4" s="8" t="s">
        <v>78</v>
      </c>
      <c r="F4" s="227"/>
      <c r="G4" s="227"/>
      <c r="H4" s="227"/>
      <c r="I4" s="227"/>
      <c r="J4" s="228"/>
    </row>
    <row r="5" spans="1:10" ht="20.25" customHeight="1" x14ac:dyDescent="0.25">
      <c r="A5" s="232" t="s">
        <v>79</v>
      </c>
      <c r="B5" s="233"/>
      <c r="C5" s="10"/>
      <c r="D5" s="5"/>
      <c r="E5" s="8" t="s">
        <v>80</v>
      </c>
      <c r="F5" s="227"/>
      <c r="G5" s="227"/>
      <c r="H5" s="227"/>
      <c r="I5" s="227"/>
      <c r="J5" s="228"/>
    </row>
    <row r="6" spans="1:10" ht="20.25" customHeight="1" x14ac:dyDescent="0.25">
      <c r="A6" s="232" t="s">
        <v>81</v>
      </c>
      <c r="B6" s="233"/>
      <c r="C6" s="9"/>
      <c r="D6" s="5"/>
      <c r="E6" s="8" t="s">
        <v>82</v>
      </c>
      <c r="F6" s="227"/>
      <c r="G6" s="227"/>
      <c r="H6" s="227"/>
      <c r="I6" s="227"/>
      <c r="J6" s="228"/>
    </row>
    <row r="7" spans="1:10" ht="20.25" customHeight="1" thickBot="1" x14ac:dyDescent="0.3">
      <c r="A7" s="232" t="s">
        <v>80</v>
      </c>
      <c r="B7" s="233"/>
      <c r="C7" s="9"/>
      <c r="D7" s="5"/>
      <c r="E7" s="11" t="s">
        <v>83</v>
      </c>
      <c r="F7" s="229"/>
      <c r="G7" s="230"/>
      <c r="H7" s="230"/>
      <c r="I7" s="230"/>
      <c r="J7" s="231"/>
    </row>
    <row r="8" spans="1:10" ht="20.25" customHeight="1" x14ac:dyDescent="0.25">
      <c r="A8" s="232" t="s">
        <v>82</v>
      </c>
      <c r="B8" s="233"/>
      <c r="C8" s="9"/>
      <c r="D8" s="5"/>
      <c r="E8" s="5"/>
      <c r="F8" s="5"/>
      <c r="G8" s="5"/>
      <c r="H8" s="5"/>
      <c r="I8" s="5"/>
      <c r="J8" s="5"/>
    </row>
    <row r="9" spans="1:10" ht="20.25" customHeight="1" thickBot="1" x14ac:dyDescent="0.3">
      <c r="A9" s="234" t="s">
        <v>83</v>
      </c>
      <c r="B9" s="235"/>
      <c r="C9" s="12"/>
      <c r="D9" s="5"/>
      <c r="E9" s="5"/>
      <c r="F9" s="5"/>
      <c r="G9" s="5"/>
      <c r="H9" s="5"/>
      <c r="I9" s="5"/>
      <c r="J9" s="5"/>
    </row>
    <row r="10" spans="1:10" ht="22.5" customHeight="1" x14ac:dyDescent="0.25">
      <c r="A10" s="3"/>
      <c r="B10" s="3"/>
      <c r="C10" s="3"/>
      <c r="D10" s="3"/>
      <c r="E10" s="3"/>
      <c r="F10" s="3"/>
      <c r="G10" s="3"/>
      <c r="H10" s="3"/>
      <c r="I10" s="3"/>
      <c r="J10" s="3"/>
    </row>
    <row r="11" spans="1:10" ht="20.25" customHeight="1" thickBot="1" x14ac:dyDescent="0.3">
      <c r="A11" s="3"/>
      <c r="B11" s="3"/>
      <c r="C11" s="3"/>
      <c r="D11" s="3"/>
      <c r="E11" s="3"/>
      <c r="F11" s="3"/>
      <c r="G11" s="3"/>
      <c r="H11" s="3"/>
      <c r="I11" s="3"/>
      <c r="J11" s="3"/>
    </row>
    <row r="12" spans="1:10" ht="45" customHeight="1" x14ac:dyDescent="0.25">
      <c r="A12" s="3"/>
      <c r="B12" s="166" t="s">
        <v>325</v>
      </c>
      <c r="C12" s="167" t="s">
        <v>326</v>
      </c>
      <c r="D12" s="168" t="s">
        <v>510</v>
      </c>
      <c r="E12" s="3"/>
      <c r="F12" s="3"/>
      <c r="G12" s="3"/>
      <c r="H12" s="3"/>
      <c r="I12" s="3"/>
      <c r="J12" s="3"/>
    </row>
    <row r="13" spans="1:10" ht="45" customHeight="1" x14ac:dyDescent="0.25">
      <c r="A13" s="3"/>
      <c r="B13" s="68">
        <v>1</v>
      </c>
      <c r="C13" s="67" t="s">
        <v>327</v>
      </c>
      <c r="D13" s="269"/>
      <c r="E13" s="3"/>
      <c r="F13" s="3"/>
      <c r="G13" s="3"/>
      <c r="H13" s="3"/>
      <c r="I13" s="3"/>
      <c r="J13" s="3"/>
    </row>
    <row r="14" spans="1:10" s="65" customFormat="1" ht="45" customHeight="1" x14ac:dyDescent="0.25">
      <c r="A14" s="3"/>
      <c r="B14" s="68">
        <v>2</v>
      </c>
      <c r="C14" s="169" t="s">
        <v>507</v>
      </c>
      <c r="D14" s="269"/>
      <c r="E14" s="3"/>
      <c r="F14" s="3"/>
      <c r="G14" s="3"/>
      <c r="H14" s="3"/>
      <c r="I14" s="3"/>
      <c r="J14" s="3"/>
    </row>
    <row r="15" spans="1:10" ht="45" customHeight="1" x14ac:dyDescent="0.25">
      <c r="A15" s="3"/>
      <c r="B15" s="68">
        <v>3</v>
      </c>
      <c r="C15" s="169" t="s">
        <v>509</v>
      </c>
      <c r="D15" s="269"/>
      <c r="E15" s="3"/>
      <c r="F15" s="3"/>
      <c r="G15" s="3"/>
      <c r="H15" s="3"/>
      <c r="I15" s="3"/>
      <c r="J15" s="3"/>
    </row>
    <row r="16" spans="1:10" ht="45" customHeight="1" thickBot="1" x14ac:dyDescent="0.3">
      <c r="A16" s="3"/>
      <c r="B16" s="165">
        <v>4</v>
      </c>
      <c r="C16" s="170" t="s">
        <v>513</v>
      </c>
      <c r="D16" s="270"/>
      <c r="E16" s="3"/>
      <c r="F16" s="3"/>
      <c r="G16" s="3"/>
      <c r="H16" s="3"/>
      <c r="I16" s="3"/>
      <c r="J16" s="3"/>
    </row>
    <row r="17" spans="2:4" x14ac:dyDescent="0.25">
      <c r="B17" s="3"/>
      <c r="C17" s="3"/>
      <c r="D17" s="3"/>
    </row>
  </sheetData>
  <sheetProtection algorithmName="SHA-512" hashValue="e1XyIoqGIlZa8hpCf03Lfa8QjRR4tVUoPKM9qcq1J432bF+vsL+B2S3Tm5y0O7UiJ0uLAMXX4oiiRtkpnNpVdw==" saltValue="VRL4RahrRl8NJGCwl4aBbQ==" spinCount="100000" sheet="1" objects="1" scenarios="1"/>
  <protectedRanges>
    <protectedRange sqref="D13:D16" name="Bereich3"/>
    <protectedRange sqref="F2:J7" name="Bereich2"/>
    <protectedRange sqref="C2:C9" name="Bereich1"/>
  </protectedRanges>
  <mergeCells count="15">
    <mergeCell ref="F2:J2"/>
    <mergeCell ref="F3:J3"/>
    <mergeCell ref="F4:J4"/>
    <mergeCell ref="F5:J5"/>
    <mergeCell ref="A1:C1"/>
    <mergeCell ref="C2:C3"/>
    <mergeCell ref="A2:B3"/>
    <mergeCell ref="A4:B4"/>
    <mergeCell ref="A5:B5"/>
    <mergeCell ref="F6:J6"/>
    <mergeCell ref="F7:J7"/>
    <mergeCell ref="A8:B8"/>
    <mergeCell ref="A9:B9"/>
    <mergeCell ref="A6:B6"/>
    <mergeCell ref="A7:B7"/>
  </mergeCells>
  <pageMargins left="0.70866141732283472" right="0.70866141732283472" top="0.78740157480314965" bottom="0.78740157480314965" header="0.31496062992125984" footer="0.31496062992125984"/>
  <pageSetup paperSize="9" scale="61" orientation="landscape" r:id="rId1"/>
  <headerFooter>
    <oddHeader>&amp;RAnlage  03</oddHeader>
    <oddFooter xml:space="preserve">&amp;R
&amp;"Verdana,Fett Kursiv"&amp;8Kalkulationsdatei/Leistungsverzeichnis&amp;"-,Standard"&amp;11
&amp;"Verdana,Kursiv"&amp;8Vergabeunterlagen / Unterhaltsreinigung Westenergie Sporthalle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zoomScaleNormal="100" workbookViewId="0">
      <selection activeCell="H34" sqref="H34"/>
    </sheetView>
  </sheetViews>
  <sheetFormatPr baseColWidth="10" defaultColWidth="11.42578125" defaultRowHeight="12" x14ac:dyDescent="0.25"/>
  <cols>
    <col min="1" max="1" width="3.85546875" style="44" customWidth="1"/>
    <col min="2" max="2" width="3.42578125" style="44" customWidth="1"/>
    <col min="3" max="3" width="12.85546875" style="44" customWidth="1"/>
    <col min="4" max="4" width="52.140625" style="44" bestFit="1" customWidth="1"/>
    <col min="5" max="5" width="16.85546875" style="44" customWidth="1"/>
    <col min="6" max="16384" width="11.42578125" style="44"/>
  </cols>
  <sheetData>
    <row r="1" spans="1:6" ht="31.5" customHeight="1" x14ac:dyDescent="0.25">
      <c r="A1" s="15"/>
      <c r="B1" s="16"/>
      <c r="C1" s="13" t="s">
        <v>61</v>
      </c>
      <c r="D1" s="14" t="s">
        <v>62</v>
      </c>
      <c r="E1" s="14" t="s">
        <v>84</v>
      </c>
      <c r="F1" s="17"/>
    </row>
    <row r="2" spans="1:6" ht="15.75" customHeight="1" x14ac:dyDescent="0.2">
      <c r="A2" s="46"/>
      <c r="B2" s="47"/>
      <c r="C2" s="61" t="s">
        <v>63</v>
      </c>
      <c r="D2" s="61" t="s">
        <v>64</v>
      </c>
      <c r="E2" s="62"/>
      <c r="F2" s="18"/>
    </row>
    <row r="3" spans="1:6" ht="15.75" customHeight="1" x14ac:dyDescent="0.2">
      <c r="A3" s="46"/>
      <c r="B3" s="47"/>
      <c r="C3" s="63"/>
      <c r="D3" s="63"/>
      <c r="E3" s="64"/>
      <c r="F3" s="18"/>
    </row>
    <row r="4" spans="1:6" ht="15.75" customHeight="1" x14ac:dyDescent="0.2">
      <c r="A4" s="46"/>
      <c r="B4" s="47"/>
      <c r="C4" s="61" t="s">
        <v>96</v>
      </c>
      <c r="D4" s="61" t="s">
        <v>367</v>
      </c>
      <c r="E4" s="62"/>
      <c r="F4" s="18"/>
    </row>
    <row r="5" spans="1:6" ht="15.75" customHeight="1" x14ac:dyDescent="0.2">
      <c r="A5" s="46"/>
      <c r="B5" s="47"/>
      <c r="C5" s="63"/>
      <c r="D5" s="63"/>
      <c r="E5" s="64"/>
      <c r="F5" s="18"/>
    </row>
    <row r="6" spans="1:6" ht="15.75" customHeight="1" x14ac:dyDescent="0.2">
      <c r="A6" s="46"/>
      <c r="B6" s="47"/>
      <c r="C6" s="61" t="s">
        <v>88</v>
      </c>
      <c r="D6" s="61" t="s">
        <v>368</v>
      </c>
      <c r="E6" s="62"/>
      <c r="F6" s="18"/>
    </row>
    <row r="7" spans="1:6" ht="15.75" customHeight="1" x14ac:dyDescent="0.2">
      <c r="A7" s="46"/>
      <c r="B7" s="47"/>
      <c r="C7" s="61" t="s">
        <v>371</v>
      </c>
      <c r="D7" s="61" t="s">
        <v>368</v>
      </c>
      <c r="E7" s="62"/>
      <c r="F7" s="18"/>
    </row>
    <row r="8" spans="1:6" ht="15.75" customHeight="1" x14ac:dyDescent="0.2">
      <c r="A8" s="46"/>
      <c r="B8" s="47"/>
      <c r="C8" s="63"/>
      <c r="D8" s="63"/>
      <c r="E8" s="64"/>
      <c r="F8" s="18"/>
    </row>
    <row r="9" spans="1:6" ht="15.75" customHeight="1" x14ac:dyDescent="0.2">
      <c r="A9" s="46"/>
      <c r="B9" s="47"/>
      <c r="C9" s="61" t="s">
        <v>65</v>
      </c>
      <c r="D9" s="61" t="s">
        <v>66</v>
      </c>
      <c r="E9" s="62"/>
      <c r="F9" s="18"/>
    </row>
    <row r="10" spans="1:6" ht="15.75" customHeight="1" x14ac:dyDescent="0.2">
      <c r="A10" s="46"/>
      <c r="B10" s="47"/>
      <c r="C10" s="63"/>
      <c r="D10" s="63"/>
      <c r="E10" s="64"/>
      <c r="F10" s="18"/>
    </row>
    <row r="11" spans="1:6" ht="15.75" customHeight="1" x14ac:dyDescent="0.2">
      <c r="A11" s="46"/>
      <c r="B11" s="47"/>
      <c r="C11" s="61" t="s">
        <v>145</v>
      </c>
      <c r="D11" s="61" t="s">
        <v>146</v>
      </c>
      <c r="E11" s="62"/>
      <c r="F11" s="18"/>
    </row>
    <row r="12" spans="1:6" ht="15.75" customHeight="1" x14ac:dyDescent="0.2">
      <c r="A12" s="46"/>
      <c r="B12" s="47"/>
      <c r="C12" s="63"/>
      <c r="D12" s="63"/>
      <c r="E12" s="64"/>
      <c r="F12" s="18"/>
    </row>
    <row r="13" spans="1:6" ht="15.75" customHeight="1" x14ac:dyDescent="0.2">
      <c r="A13" s="46"/>
      <c r="B13" s="47"/>
      <c r="C13" s="61" t="s">
        <v>92</v>
      </c>
      <c r="D13" s="61" t="s">
        <v>98</v>
      </c>
      <c r="E13" s="62"/>
      <c r="F13" s="18"/>
    </row>
    <row r="14" spans="1:6" ht="15.75" customHeight="1" x14ac:dyDescent="0.2">
      <c r="A14" s="46"/>
      <c r="B14" s="47"/>
      <c r="C14" s="63"/>
      <c r="D14" s="63"/>
      <c r="E14" s="64"/>
      <c r="F14" s="18"/>
    </row>
    <row r="15" spans="1:6" ht="15.75" customHeight="1" x14ac:dyDescent="0.2">
      <c r="A15" s="46"/>
      <c r="B15" s="47"/>
      <c r="C15" s="61" t="s">
        <v>94</v>
      </c>
      <c r="D15" s="61" t="s">
        <v>369</v>
      </c>
      <c r="E15" s="62"/>
      <c r="F15" s="18"/>
    </row>
    <row r="16" spans="1:6" ht="15.75" customHeight="1" x14ac:dyDescent="0.2">
      <c r="A16" s="46"/>
      <c r="B16" s="47"/>
      <c r="C16" s="63"/>
      <c r="D16" s="63"/>
      <c r="E16" s="64"/>
      <c r="F16" s="18"/>
    </row>
    <row r="17" spans="1:6" ht="15.75" customHeight="1" x14ac:dyDescent="0.2">
      <c r="A17" s="46"/>
      <c r="B17" s="47"/>
      <c r="C17" s="61" t="s">
        <v>99</v>
      </c>
      <c r="D17" s="61" t="s">
        <v>100</v>
      </c>
      <c r="E17" s="62"/>
      <c r="F17" s="18"/>
    </row>
    <row r="18" spans="1:6" ht="15.75" customHeight="1" x14ac:dyDescent="0.2">
      <c r="A18" s="46"/>
      <c r="B18" s="47"/>
      <c r="C18" s="61" t="s">
        <v>370</v>
      </c>
      <c r="D18" s="61" t="s">
        <v>147</v>
      </c>
      <c r="E18" s="62"/>
      <c r="F18" s="45"/>
    </row>
    <row r="19" spans="1:6" ht="15.75" customHeight="1" x14ac:dyDescent="0.2">
      <c r="A19" s="46"/>
      <c r="B19" s="47"/>
      <c r="C19" s="63"/>
      <c r="D19" s="63"/>
      <c r="E19" s="64"/>
      <c r="F19" s="45"/>
    </row>
    <row r="20" spans="1:6" ht="15.75" customHeight="1" x14ac:dyDescent="0.2">
      <c r="A20" s="46"/>
      <c r="B20" s="47"/>
      <c r="C20" s="61" t="s">
        <v>67</v>
      </c>
      <c r="D20" s="61" t="s">
        <v>68</v>
      </c>
      <c r="E20" s="62"/>
      <c r="F20" s="45"/>
    </row>
    <row r="21" spans="1:6" ht="15.75" customHeight="1" x14ac:dyDescent="0.2">
      <c r="A21" s="46"/>
      <c r="B21" s="47"/>
      <c r="C21" s="63"/>
      <c r="D21" s="63"/>
      <c r="E21" s="64"/>
      <c r="F21" s="45"/>
    </row>
    <row r="22" spans="1:6" ht="15.75" customHeight="1" x14ac:dyDescent="0.2">
      <c r="A22" s="46"/>
      <c r="B22" s="47"/>
      <c r="C22" s="61" t="s">
        <v>58</v>
      </c>
      <c r="D22" s="61" t="s">
        <v>69</v>
      </c>
      <c r="E22" s="62"/>
      <c r="F22" s="45"/>
    </row>
    <row r="23" spans="1:6" ht="15.75" customHeight="1" x14ac:dyDescent="0.2">
      <c r="A23" s="46"/>
      <c r="B23" s="47"/>
      <c r="C23" s="63"/>
      <c r="D23" s="63"/>
      <c r="E23" s="64"/>
      <c r="F23" s="45"/>
    </row>
    <row r="24" spans="1:6" ht="15.75" customHeight="1" x14ac:dyDescent="0.2">
      <c r="A24" s="46"/>
      <c r="B24" s="47"/>
      <c r="C24" s="61" t="s">
        <v>148</v>
      </c>
      <c r="D24" s="61" t="s">
        <v>149</v>
      </c>
      <c r="E24" s="62"/>
      <c r="F24" s="45"/>
    </row>
    <row r="25" spans="1:6" ht="15.75" customHeight="1" x14ac:dyDescent="0.2">
      <c r="A25" s="46"/>
      <c r="B25" s="47"/>
      <c r="C25" s="63"/>
      <c r="D25" s="63"/>
      <c r="E25" s="64"/>
      <c r="F25" s="45"/>
    </row>
    <row r="26" spans="1:6" ht="15.75" customHeight="1" x14ac:dyDescent="0.2">
      <c r="A26" s="46"/>
      <c r="B26" s="47"/>
      <c r="C26" s="61" t="s">
        <v>142</v>
      </c>
      <c r="D26" s="61" t="s">
        <v>144</v>
      </c>
      <c r="E26" s="62"/>
      <c r="F26" s="45"/>
    </row>
    <row r="27" spans="1:6" ht="15.75" customHeight="1" x14ac:dyDescent="0.2">
      <c r="A27" s="46"/>
      <c r="B27" s="47"/>
      <c r="C27" s="63"/>
      <c r="D27" s="63"/>
      <c r="E27" s="64"/>
      <c r="F27" s="45"/>
    </row>
    <row r="28" spans="1:6" ht="15.75" customHeight="1" x14ac:dyDescent="0.2">
      <c r="A28" s="46"/>
      <c r="B28" s="47"/>
      <c r="C28" s="61" t="s">
        <v>375</v>
      </c>
      <c r="D28" s="61" t="s">
        <v>376</v>
      </c>
      <c r="E28" s="62"/>
      <c r="F28" s="45"/>
    </row>
    <row r="29" spans="1:6" ht="15.75" customHeight="1" x14ac:dyDescent="0.2">
      <c r="A29" s="46"/>
      <c r="B29" s="47"/>
      <c r="C29" s="63"/>
      <c r="D29" s="63"/>
      <c r="E29" s="64"/>
      <c r="F29" s="45"/>
    </row>
    <row r="30" spans="1:6" ht="15.75" customHeight="1" x14ac:dyDescent="0.2">
      <c r="A30" s="46"/>
      <c r="B30" s="47"/>
      <c r="C30" s="61" t="s">
        <v>141</v>
      </c>
      <c r="D30" s="61" t="s">
        <v>140</v>
      </c>
      <c r="E30" s="62"/>
      <c r="F30" s="45"/>
    </row>
    <row r="31" spans="1:6" ht="15.75" customHeight="1" x14ac:dyDescent="0.2">
      <c r="A31" s="46"/>
      <c r="B31" s="47"/>
      <c r="C31" s="63"/>
      <c r="D31" s="63"/>
      <c r="E31" s="64"/>
      <c r="F31" s="45"/>
    </row>
    <row r="32" spans="1:6" ht="15.75" customHeight="1" x14ac:dyDescent="0.2">
      <c r="A32" s="46"/>
      <c r="B32" s="47"/>
      <c r="C32" s="61" t="s">
        <v>150</v>
      </c>
      <c r="D32" s="61" t="s">
        <v>151</v>
      </c>
      <c r="E32" s="62"/>
      <c r="F32" s="45"/>
    </row>
    <row r="33" spans="1:6" ht="15.75" customHeight="1" x14ac:dyDescent="0.2">
      <c r="A33" s="46"/>
      <c r="B33" s="47"/>
      <c r="C33" s="63"/>
      <c r="D33" s="63"/>
      <c r="E33" s="64"/>
      <c r="F33" s="45"/>
    </row>
    <row r="34" spans="1:6" ht="15.75" customHeight="1" x14ac:dyDescent="0.2">
      <c r="A34" s="46"/>
      <c r="B34" s="47"/>
      <c r="C34" s="61" t="s">
        <v>372</v>
      </c>
      <c r="D34" s="61" t="s">
        <v>373</v>
      </c>
      <c r="E34" s="62"/>
      <c r="F34" s="45"/>
    </row>
    <row r="35" spans="1:6" ht="15.75" customHeight="1" x14ac:dyDescent="0.2">
      <c r="A35" s="46"/>
      <c r="B35" s="47"/>
      <c r="C35" s="63"/>
      <c r="D35" s="63"/>
      <c r="E35" s="64"/>
      <c r="F35" s="45"/>
    </row>
    <row r="36" spans="1:6" ht="15.75" customHeight="1" x14ac:dyDescent="0.2">
      <c r="A36" s="46"/>
      <c r="B36" s="47"/>
      <c r="C36" s="61" t="s">
        <v>361</v>
      </c>
      <c r="D36" s="61" t="s">
        <v>374</v>
      </c>
      <c r="E36" s="62"/>
      <c r="F36" s="45"/>
    </row>
    <row r="37" spans="1:6" ht="15.75" customHeight="1" x14ac:dyDescent="0.2">
      <c r="A37" s="46"/>
      <c r="B37" s="47"/>
      <c r="C37" s="63"/>
      <c r="D37" s="63"/>
      <c r="E37" s="64"/>
      <c r="F37" s="45"/>
    </row>
    <row r="38" spans="1:6" ht="15.75" customHeight="1" x14ac:dyDescent="0.2">
      <c r="A38" s="46"/>
      <c r="B38" s="47"/>
      <c r="C38" s="61" t="s">
        <v>70</v>
      </c>
      <c r="D38" s="61" t="s">
        <v>71</v>
      </c>
      <c r="E38" s="62"/>
      <c r="F38" s="45"/>
    </row>
    <row r="39" spans="1:6" x14ac:dyDescent="0.25">
      <c r="A39" s="45"/>
      <c r="B39" s="45"/>
      <c r="C39" s="45"/>
      <c r="D39" s="45"/>
      <c r="E39" s="45"/>
      <c r="F39" s="45"/>
    </row>
  </sheetData>
  <sheetProtection algorithmName="SHA-512" hashValue="DWpmoEkyjNNvODOxgNMLRhHsFbxVaKOSqS1gE8NxT4PGhabEwCsdZjGF9ks7hAPMbz6MxRyj/aF5F/1SA6A2pw==" saltValue="rQQvYInDjc/7E7D7gA54SQ==" spinCount="100000" sheet="1" objects="1" scenarios="1"/>
  <protectedRanges>
    <protectedRange sqref="E2 E4 E6 E7 E9 E11 E13 E15 E17 E18 E20 E22 E24 E26 E28 E30 E32 E34 E36 E38" name="Bereich1"/>
  </protectedRanges>
  <pageMargins left="0.70866141732283472" right="0.70866141732283472" top="0.78740157480314965" bottom="0.78740157480314965" header="0.31496062992125984" footer="0.31496062992125984"/>
  <pageSetup paperSize="9" scale="86" orientation="portrait" r:id="rId1"/>
  <headerFooter>
    <oddHeader>&amp;RAnlage  03</oddHeader>
    <oddFooter xml:space="preserve">&amp;R
&amp;"Verdana,Fett Kursiv"&amp;8Kalkulationsdatei/Leistungsverzeichnis&amp;"-,Standard"&amp;11
&amp;"Verdana,Kursiv"&amp;8Vergabeunterlagen / Unterhaltsreinigung Westenergie Sporthalle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70"/>
  <sheetViews>
    <sheetView zoomScale="85" zoomScaleNormal="85" workbookViewId="0">
      <pane ySplit="2" topLeftCell="A3" activePane="bottomLeft" state="frozen"/>
      <selection activeCell="I10" sqref="I10"/>
      <selection pane="bottomLeft" activeCell="N5" sqref="N5"/>
    </sheetView>
  </sheetViews>
  <sheetFormatPr baseColWidth="10" defaultColWidth="11.42578125" defaultRowHeight="12" x14ac:dyDescent="0.2"/>
  <cols>
    <col min="1" max="1" width="8.42578125" style="1" bestFit="1" customWidth="1"/>
    <col min="2" max="2" width="6.5703125" style="1" bestFit="1" customWidth="1"/>
    <col min="3" max="3" width="15.28515625" style="1" bestFit="1" customWidth="1"/>
    <col min="4" max="4" width="16.28515625" style="1" hidden="1" customWidth="1"/>
    <col min="5" max="5" width="26.5703125" style="1" bestFit="1" customWidth="1"/>
    <col min="6" max="6" width="13.42578125" style="1" customWidth="1"/>
    <col min="7" max="7" width="11.42578125" style="1"/>
    <col min="8" max="8" width="18.7109375" style="1" customWidth="1"/>
    <col min="9" max="9" width="12.42578125" style="1" customWidth="1"/>
    <col min="10" max="10" width="12.42578125" style="1" hidden="1" customWidth="1"/>
    <col min="11" max="11" width="13.5703125" style="1" customWidth="1"/>
    <col min="12" max="12" width="17.5703125" style="1" customWidth="1"/>
    <col min="13" max="13" width="11.42578125" style="1"/>
    <col min="14" max="14" width="15.5703125" style="1" customWidth="1"/>
    <col min="15" max="15" width="18.140625" style="1" customWidth="1"/>
    <col min="16" max="16" width="14.42578125" style="1" customWidth="1"/>
    <col min="17" max="17" width="14" style="1" customWidth="1"/>
    <col min="18" max="18" width="15" style="1" customWidth="1"/>
    <col min="19" max="19" width="17.5703125" style="1" customWidth="1"/>
    <col min="20" max="16384" width="11.42578125" style="1"/>
  </cols>
  <sheetData>
    <row r="1" spans="1:19" ht="45" customHeight="1" thickBot="1" x14ac:dyDescent="0.25">
      <c r="A1" s="243" t="s">
        <v>328</v>
      </c>
      <c r="B1" s="244"/>
      <c r="C1" s="244"/>
      <c r="D1" s="244"/>
      <c r="E1" s="244"/>
      <c r="F1" s="244"/>
      <c r="G1" s="244"/>
      <c r="H1" s="244"/>
      <c r="I1" s="244"/>
      <c r="J1" s="244"/>
      <c r="K1" s="244"/>
      <c r="L1" s="244"/>
      <c r="M1" s="244"/>
      <c r="N1" s="244"/>
      <c r="O1" s="244"/>
      <c r="P1" s="244"/>
      <c r="Q1" s="244"/>
      <c r="R1" s="244"/>
      <c r="S1" s="245"/>
    </row>
    <row r="2" spans="1:19" ht="35.25" thickBot="1" x14ac:dyDescent="0.25">
      <c r="A2" s="69" t="s">
        <v>97</v>
      </c>
      <c r="B2" s="69" t="s">
        <v>44</v>
      </c>
      <c r="C2" s="69" t="s">
        <v>45</v>
      </c>
      <c r="D2" s="69" t="s">
        <v>331</v>
      </c>
      <c r="E2" s="69" t="s">
        <v>46</v>
      </c>
      <c r="F2" s="69" t="s">
        <v>47</v>
      </c>
      <c r="G2" s="70" t="s">
        <v>48</v>
      </c>
      <c r="H2" s="71" t="s">
        <v>49</v>
      </c>
      <c r="I2" s="72" t="s">
        <v>362</v>
      </c>
      <c r="J2" s="72" t="s">
        <v>377</v>
      </c>
      <c r="K2" s="73" t="s">
        <v>310</v>
      </c>
      <c r="L2" s="70" t="s">
        <v>50</v>
      </c>
      <c r="M2" s="70" t="s">
        <v>51</v>
      </c>
      <c r="N2" s="74" t="s">
        <v>52</v>
      </c>
      <c r="O2" s="70" t="s">
        <v>53</v>
      </c>
      <c r="P2" s="75" t="s">
        <v>54</v>
      </c>
      <c r="Q2" s="76" t="s">
        <v>55</v>
      </c>
      <c r="R2" s="111" t="s">
        <v>56</v>
      </c>
      <c r="S2" s="77" t="s">
        <v>57</v>
      </c>
    </row>
    <row r="3" spans="1:19" s="2" customFormat="1" ht="24" customHeight="1" thickBot="1" x14ac:dyDescent="0.25">
      <c r="A3" s="100"/>
      <c r="B3" s="101" t="s">
        <v>101</v>
      </c>
      <c r="C3" s="101" t="s">
        <v>103</v>
      </c>
      <c r="D3" s="85" t="str">
        <f t="shared" ref="D3:D60" si="0">B3&amp;"_"&amp;C3</f>
        <v>UG_0.01.01</v>
      </c>
      <c r="E3" s="86" t="s">
        <v>379</v>
      </c>
      <c r="F3" s="117">
        <v>272.89999999999998</v>
      </c>
      <c r="G3" s="87" t="s">
        <v>370</v>
      </c>
      <c r="H3" s="86" t="s">
        <v>104</v>
      </c>
      <c r="I3" s="119"/>
      <c r="J3" s="119"/>
      <c r="K3" s="120"/>
      <c r="L3" s="121"/>
      <c r="M3" s="122"/>
      <c r="N3" s="123"/>
      <c r="O3" s="124"/>
      <c r="P3" s="124"/>
      <c r="Q3" s="125"/>
      <c r="R3" s="126"/>
      <c r="S3" s="127"/>
    </row>
    <row r="4" spans="1:19" s="2" customFormat="1" ht="24" customHeight="1" thickBot="1" x14ac:dyDescent="0.25">
      <c r="A4" s="53" t="s">
        <v>63</v>
      </c>
      <c r="B4" s="97" t="s">
        <v>101</v>
      </c>
      <c r="C4" s="112" t="s">
        <v>382</v>
      </c>
      <c r="D4" s="85"/>
      <c r="E4" s="99" t="s">
        <v>380</v>
      </c>
      <c r="F4" s="118">
        <v>272.89999999999998</v>
      </c>
      <c r="G4" s="114" t="s">
        <v>370</v>
      </c>
      <c r="H4" s="113" t="s">
        <v>104</v>
      </c>
      <c r="I4" s="115" t="s">
        <v>364</v>
      </c>
      <c r="J4" s="78">
        <f t="shared" ref="J4:J5" si="1">K4/48</f>
        <v>5</v>
      </c>
      <c r="K4" s="79">
        <f t="shared" ref="K4:K5" si="2">MID(I4,2,2)*IF(LEFT(I4,1)="W",48,IF(LEFT(I4,1)="M",12,1))</f>
        <v>240</v>
      </c>
      <c r="L4" s="80">
        <f t="shared" ref="L4:L5" si="3">F4*K4</f>
        <v>65495.999999999993</v>
      </c>
      <c r="M4" s="50">
        <f>VLOOKUP(G4,'Raumgruppen - Leistungswerte'!$C$2:$E$38,3)*$N4</f>
        <v>0</v>
      </c>
      <c r="N4" s="81">
        <v>1</v>
      </c>
      <c r="O4" s="82" t="e">
        <f t="shared" ref="O4:O5" si="4">IF(K4=0,0,F4/M4)</f>
        <v>#DIV/0!</v>
      </c>
      <c r="P4" s="82" t="e">
        <f t="shared" ref="P4:P31" si="5">O4*J4</f>
        <v>#DIV/0!</v>
      </c>
      <c r="Q4" s="82" t="e">
        <f>O4*UR_StVS!$C$43</f>
        <v>#DIV/0!</v>
      </c>
      <c r="R4" s="82" t="e">
        <f t="shared" ref="R4:R31" si="6">K4*Q4</f>
        <v>#DIV/0!</v>
      </c>
      <c r="S4" s="116" t="e">
        <f t="shared" ref="S4:S5" si="7">R4/12</f>
        <v>#DIV/0!</v>
      </c>
    </row>
    <row r="5" spans="1:19" s="2" customFormat="1" ht="24" customHeight="1" thickBot="1" x14ac:dyDescent="0.25">
      <c r="A5" s="53" t="s">
        <v>63</v>
      </c>
      <c r="B5" s="97" t="s">
        <v>101</v>
      </c>
      <c r="C5" s="112" t="s">
        <v>383</v>
      </c>
      <c r="D5" s="85"/>
      <c r="E5" s="99" t="s">
        <v>381</v>
      </c>
      <c r="F5" s="118">
        <v>272.89999999999998</v>
      </c>
      <c r="G5" s="114" t="s">
        <v>370</v>
      </c>
      <c r="H5" s="113" t="s">
        <v>104</v>
      </c>
      <c r="I5" s="115" t="s">
        <v>364</v>
      </c>
      <c r="J5" s="78">
        <f t="shared" si="1"/>
        <v>5</v>
      </c>
      <c r="K5" s="79">
        <f t="shared" si="2"/>
        <v>240</v>
      </c>
      <c r="L5" s="80">
        <f t="shared" si="3"/>
        <v>65495.999999999993</v>
      </c>
      <c r="M5" s="50">
        <f>VLOOKUP(G5,'Raumgruppen - Leistungswerte'!$C$2:$E$38,3)*$N5</f>
        <v>0</v>
      </c>
      <c r="N5" s="81">
        <v>1</v>
      </c>
      <c r="O5" s="82" t="e">
        <f t="shared" si="4"/>
        <v>#DIV/0!</v>
      </c>
      <c r="P5" s="82" t="e">
        <f t="shared" si="5"/>
        <v>#DIV/0!</v>
      </c>
      <c r="Q5" s="82" t="e">
        <f>O5*UR_StVS!$C$43</f>
        <v>#DIV/0!</v>
      </c>
      <c r="R5" s="82" t="e">
        <f t="shared" si="6"/>
        <v>#DIV/0!</v>
      </c>
      <c r="S5" s="116" t="e">
        <f t="shared" si="7"/>
        <v>#DIV/0!</v>
      </c>
    </row>
    <row r="6" spans="1:19" s="2" customFormat="1" ht="24" customHeight="1" thickBot="1" x14ac:dyDescent="0.25">
      <c r="A6" s="53" t="s">
        <v>96</v>
      </c>
      <c r="B6" s="97" t="s">
        <v>101</v>
      </c>
      <c r="C6" s="97" t="s">
        <v>105</v>
      </c>
      <c r="D6" s="85" t="str">
        <f t="shared" si="0"/>
        <v>UG_0.01.02</v>
      </c>
      <c r="E6" s="99" t="s">
        <v>95</v>
      </c>
      <c r="F6" s="58">
        <v>87.83</v>
      </c>
      <c r="G6" s="49" t="s">
        <v>99</v>
      </c>
      <c r="H6" s="99" t="s">
        <v>104</v>
      </c>
      <c r="I6" s="78" t="s">
        <v>364</v>
      </c>
      <c r="J6" s="78">
        <f t="shared" ref="J6:J61" si="8">K6/48</f>
        <v>5</v>
      </c>
      <c r="K6" s="79">
        <f t="shared" ref="K6:K61" si="9">MID(I6,2,2)*IF(LEFT(I6,1)="W",48,IF(LEFT(I6,1)="M",12,1))</f>
        <v>240</v>
      </c>
      <c r="L6" s="80">
        <f t="shared" ref="L6:L60" si="10">F6*K6</f>
        <v>21079.200000000001</v>
      </c>
      <c r="M6" s="50">
        <f>VLOOKUP(G6,'Raumgruppen - Leistungswerte'!$C$2:$E$38,3)*$N6</f>
        <v>0</v>
      </c>
      <c r="N6" s="81">
        <v>1</v>
      </c>
      <c r="O6" s="82" t="e">
        <f t="shared" ref="O6:O31" si="11">IF(K6=0,0,F6/M6)</f>
        <v>#DIV/0!</v>
      </c>
      <c r="P6" s="82" t="e">
        <f t="shared" si="5"/>
        <v>#DIV/0!</v>
      </c>
      <c r="Q6" s="82" t="e">
        <f>O6*UR_StVS!$C$43</f>
        <v>#DIV/0!</v>
      </c>
      <c r="R6" s="82" t="e">
        <f t="shared" si="6"/>
        <v>#DIV/0!</v>
      </c>
      <c r="S6" s="116" t="e">
        <f t="shared" ref="S6:S61" si="12">R6/12</f>
        <v>#DIV/0!</v>
      </c>
    </row>
    <row r="7" spans="1:19" s="2" customFormat="1" ht="24" customHeight="1" thickBot="1" x14ac:dyDescent="0.25">
      <c r="A7" s="53"/>
      <c r="B7" s="97" t="s">
        <v>101</v>
      </c>
      <c r="C7" s="97" t="s">
        <v>106</v>
      </c>
      <c r="D7" s="85" t="str">
        <f t="shared" si="0"/>
        <v>UG_0.01.03</v>
      </c>
      <c r="E7" s="95" t="s">
        <v>107</v>
      </c>
      <c r="F7" s="58">
        <v>17.98</v>
      </c>
      <c r="G7" s="49" t="s">
        <v>70</v>
      </c>
      <c r="H7" s="99" t="s">
        <v>104</v>
      </c>
      <c r="I7" s="119"/>
      <c r="J7" s="119"/>
      <c r="K7" s="120"/>
      <c r="L7" s="121"/>
      <c r="M7" s="122"/>
      <c r="N7" s="123"/>
      <c r="O7" s="124"/>
      <c r="P7" s="124"/>
      <c r="Q7" s="125"/>
      <c r="R7" s="126"/>
      <c r="S7" s="127"/>
    </row>
    <row r="8" spans="1:19" s="2" customFormat="1" ht="24" customHeight="1" thickBot="1" x14ac:dyDescent="0.25">
      <c r="A8" s="53"/>
      <c r="B8" s="97" t="s">
        <v>101</v>
      </c>
      <c r="C8" s="97" t="s">
        <v>108</v>
      </c>
      <c r="D8" s="85" t="str">
        <f t="shared" si="0"/>
        <v>UG_0.01.04</v>
      </c>
      <c r="E8" s="95" t="s">
        <v>109</v>
      </c>
      <c r="F8" s="58">
        <v>21.16</v>
      </c>
      <c r="G8" s="49" t="s">
        <v>70</v>
      </c>
      <c r="H8" s="99" t="s">
        <v>104</v>
      </c>
      <c r="I8" s="119"/>
      <c r="J8" s="119"/>
      <c r="K8" s="120"/>
      <c r="L8" s="121"/>
      <c r="M8" s="122"/>
      <c r="N8" s="123"/>
      <c r="O8" s="124"/>
      <c r="P8" s="124"/>
      <c r="Q8" s="125"/>
      <c r="R8" s="126"/>
      <c r="S8" s="127"/>
    </row>
    <row r="9" spans="1:19" s="2" customFormat="1" ht="24" customHeight="1" thickBot="1" x14ac:dyDescent="0.25">
      <c r="A9" s="53"/>
      <c r="B9" s="97" t="s">
        <v>101</v>
      </c>
      <c r="C9" s="97" t="s">
        <v>110</v>
      </c>
      <c r="D9" s="85" t="str">
        <f t="shared" si="0"/>
        <v>UG_0.01.05</v>
      </c>
      <c r="E9" s="95" t="s">
        <v>111</v>
      </c>
      <c r="F9" s="58">
        <v>25.53</v>
      </c>
      <c r="G9" s="49" t="s">
        <v>70</v>
      </c>
      <c r="H9" s="99" t="s">
        <v>104</v>
      </c>
      <c r="I9" s="119"/>
      <c r="J9" s="119"/>
      <c r="K9" s="120"/>
      <c r="L9" s="121"/>
      <c r="M9" s="122"/>
      <c r="N9" s="123"/>
      <c r="O9" s="124"/>
      <c r="P9" s="124"/>
      <c r="Q9" s="125"/>
      <c r="R9" s="126"/>
      <c r="S9" s="127"/>
    </row>
    <row r="10" spans="1:19" s="2" customFormat="1" ht="24" customHeight="1" thickBot="1" x14ac:dyDescent="0.25">
      <c r="A10" s="53" t="s">
        <v>96</v>
      </c>
      <c r="B10" s="97" t="s">
        <v>101</v>
      </c>
      <c r="C10" s="97" t="s">
        <v>112</v>
      </c>
      <c r="D10" s="85" t="str">
        <f t="shared" si="0"/>
        <v>UG_0.02.01</v>
      </c>
      <c r="E10" s="99" t="s">
        <v>93</v>
      </c>
      <c r="F10" s="58">
        <v>63.88</v>
      </c>
      <c r="G10" s="49" t="s">
        <v>92</v>
      </c>
      <c r="H10" s="99" t="s">
        <v>102</v>
      </c>
      <c r="I10" s="78" t="s">
        <v>363</v>
      </c>
      <c r="J10" s="78">
        <f t="shared" si="8"/>
        <v>1</v>
      </c>
      <c r="K10" s="79">
        <f t="shared" si="9"/>
        <v>48</v>
      </c>
      <c r="L10" s="80">
        <f t="shared" si="10"/>
        <v>3066.2400000000002</v>
      </c>
      <c r="M10" s="50">
        <f>VLOOKUP(G10,'Raumgruppen - Leistungswerte'!$C$2:$E$38,3)*$N10</f>
        <v>0</v>
      </c>
      <c r="N10" s="81">
        <v>1</v>
      </c>
      <c r="O10" s="82" t="e">
        <f t="shared" si="11"/>
        <v>#DIV/0!</v>
      </c>
      <c r="P10" s="82" t="e">
        <f t="shared" si="5"/>
        <v>#DIV/0!</v>
      </c>
      <c r="Q10" s="83" t="e">
        <f>O10*UR_StVS!$C$43</f>
        <v>#DIV/0!</v>
      </c>
      <c r="R10" s="106" t="e">
        <f t="shared" si="6"/>
        <v>#DIV/0!</v>
      </c>
      <c r="S10" s="109" t="e">
        <f t="shared" si="12"/>
        <v>#DIV/0!</v>
      </c>
    </row>
    <row r="11" spans="1:19" s="2" customFormat="1" ht="24" customHeight="1" thickBot="1" x14ac:dyDescent="0.25">
      <c r="A11" s="53" t="s">
        <v>63</v>
      </c>
      <c r="B11" s="97" t="s">
        <v>101</v>
      </c>
      <c r="C11" s="97" t="s">
        <v>113</v>
      </c>
      <c r="D11" s="85" t="str">
        <f t="shared" si="0"/>
        <v>UG_0.02.02</v>
      </c>
      <c r="E11" s="99" t="s">
        <v>114</v>
      </c>
      <c r="F11" s="58">
        <v>22.08</v>
      </c>
      <c r="G11" s="49" t="s">
        <v>94</v>
      </c>
      <c r="H11" s="99" t="s">
        <v>102</v>
      </c>
      <c r="I11" s="78" t="s">
        <v>364</v>
      </c>
      <c r="J11" s="78">
        <f t="shared" si="8"/>
        <v>5</v>
      </c>
      <c r="K11" s="79">
        <f t="shared" si="9"/>
        <v>240</v>
      </c>
      <c r="L11" s="80">
        <f t="shared" si="10"/>
        <v>5299.2</v>
      </c>
      <c r="M11" s="50">
        <f>VLOOKUP(G11,'Raumgruppen - Leistungswerte'!$C$2:$E$38,3)*$N11</f>
        <v>0</v>
      </c>
      <c r="N11" s="81">
        <v>1</v>
      </c>
      <c r="O11" s="82" t="e">
        <f t="shared" si="11"/>
        <v>#DIV/0!</v>
      </c>
      <c r="P11" s="82" t="e">
        <f t="shared" si="5"/>
        <v>#DIV/0!</v>
      </c>
      <c r="Q11" s="83" t="e">
        <f>O11*UR_StVS!$C$43</f>
        <v>#DIV/0!</v>
      </c>
      <c r="R11" s="106" t="e">
        <f t="shared" si="6"/>
        <v>#DIV/0!</v>
      </c>
      <c r="S11" s="109" t="e">
        <f t="shared" si="12"/>
        <v>#DIV/0!</v>
      </c>
    </row>
    <row r="12" spans="1:19" s="2" customFormat="1" ht="24" customHeight="1" thickBot="1" x14ac:dyDescent="0.25">
      <c r="A12" s="53" t="s">
        <v>63</v>
      </c>
      <c r="B12" s="97" t="s">
        <v>101</v>
      </c>
      <c r="C12" s="97" t="s">
        <v>115</v>
      </c>
      <c r="D12" s="85" t="str">
        <f t="shared" si="0"/>
        <v>UG_0.02.03</v>
      </c>
      <c r="E12" s="99" t="s">
        <v>116</v>
      </c>
      <c r="F12" s="58">
        <v>21.28</v>
      </c>
      <c r="G12" s="49" t="s">
        <v>92</v>
      </c>
      <c r="H12" s="99" t="s">
        <v>102</v>
      </c>
      <c r="I12" s="78" t="s">
        <v>364</v>
      </c>
      <c r="J12" s="78">
        <f t="shared" si="8"/>
        <v>5</v>
      </c>
      <c r="K12" s="79">
        <f t="shared" si="9"/>
        <v>240</v>
      </c>
      <c r="L12" s="80">
        <f t="shared" si="10"/>
        <v>5107.2000000000007</v>
      </c>
      <c r="M12" s="50">
        <f>VLOOKUP(G12,'Raumgruppen - Leistungswerte'!$C$2:$E$38,3)*$N12</f>
        <v>0</v>
      </c>
      <c r="N12" s="81">
        <v>1</v>
      </c>
      <c r="O12" s="82" t="e">
        <f t="shared" si="11"/>
        <v>#DIV/0!</v>
      </c>
      <c r="P12" s="82" t="e">
        <f t="shared" si="5"/>
        <v>#DIV/0!</v>
      </c>
      <c r="Q12" s="83" t="e">
        <f>O12*UR_StVS!$C$43</f>
        <v>#DIV/0!</v>
      </c>
      <c r="R12" s="106" t="e">
        <f t="shared" si="6"/>
        <v>#DIV/0!</v>
      </c>
      <c r="S12" s="109" t="e">
        <f t="shared" si="12"/>
        <v>#DIV/0!</v>
      </c>
    </row>
    <row r="13" spans="1:19" s="2" customFormat="1" ht="24" customHeight="1" thickBot="1" x14ac:dyDescent="0.25">
      <c r="A13" s="53" t="s">
        <v>63</v>
      </c>
      <c r="B13" s="97" t="s">
        <v>101</v>
      </c>
      <c r="C13" s="97" t="s">
        <v>117</v>
      </c>
      <c r="D13" s="85" t="str">
        <f t="shared" si="0"/>
        <v>UG_0.02.04</v>
      </c>
      <c r="E13" s="99" t="s">
        <v>114</v>
      </c>
      <c r="F13" s="58">
        <v>21.71</v>
      </c>
      <c r="G13" s="49" t="s">
        <v>94</v>
      </c>
      <c r="H13" s="99" t="s">
        <v>102</v>
      </c>
      <c r="I13" s="78" t="s">
        <v>364</v>
      </c>
      <c r="J13" s="78">
        <f t="shared" si="8"/>
        <v>5</v>
      </c>
      <c r="K13" s="79">
        <f t="shared" si="9"/>
        <v>240</v>
      </c>
      <c r="L13" s="80">
        <f t="shared" si="10"/>
        <v>5210.4000000000005</v>
      </c>
      <c r="M13" s="50">
        <f>VLOOKUP(G13,'Raumgruppen - Leistungswerte'!$C$2:$E$38,3)*$N13</f>
        <v>0</v>
      </c>
      <c r="N13" s="81">
        <v>1</v>
      </c>
      <c r="O13" s="82" t="e">
        <f t="shared" si="11"/>
        <v>#DIV/0!</v>
      </c>
      <c r="P13" s="82" t="e">
        <f t="shared" si="5"/>
        <v>#DIV/0!</v>
      </c>
      <c r="Q13" s="83" t="e">
        <f>O13*UR_StVS!$C$43</f>
        <v>#DIV/0!</v>
      </c>
      <c r="R13" s="106" t="e">
        <f t="shared" si="6"/>
        <v>#DIV/0!</v>
      </c>
      <c r="S13" s="109" t="e">
        <f t="shared" si="12"/>
        <v>#DIV/0!</v>
      </c>
    </row>
    <row r="14" spans="1:19" s="2" customFormat="1" ht="24" customHeight="1" thickBot="1" x14ac:dyDescent="0.25">
      <c r="A14" s="53" t="s">
        <v>63</v>
      </c>
      <c r="B14" s="97" t="s">
        <v>101</v>
      </c>
      <c r="C14" s="97" t="s">
        <v>118</v>
      </c>
      <c r="D14" s="85" t="str">
        <f t="shared" si="0"/>
        <v>UG_0.02.05</v>
      </c>
      <c r="E14" s="96" t="s">
        <v>91</v>
      </c>
      <c r="F14" s="58">
        <v>6.31</v>
      </c>
      <c r="G14" s="49" t="s">
        <v>65</v>
      </c>
      <c r="H14" s="99" t="s">
        <v>102</v>
      </c>
      <c r="I14" s="78" t="s">
        <v>364</v>
      </c>
      <c r="J14" s="78">
        <f t="shared" si="8"/>
        <v>5</v>
      </c>
      <c r="K14" s="79">
        <f t="shared" si="9"/>
        <v>240</v>
      </c>
      <c r="L14" s="80">
        <f t="shared" si="10"/>
        <v>1514.3999999999999</v>
      </c>
      <c r="M14" s="50">
        <f>VLOOKUP(G14,'Raumgruppen - Leistungswerte'!$C$2:$E$38,3)*$N14</f>
        <v>0</v>
      </c>
      <c r="N14" s="81">
        <v>1</v>
      </c>
      <c r="O14" s="82" t="e">
        <f t="shared" si="11"/>
        <v>#DIV/0!</v>
      </c>
      <c r="P14" s="82" t="e">
        <f t="shared" si="5"/>
        <v>#DIV/0!</v>
      </c>
      <c r="Q14" s="83" t="e">
        <f>O14*UR_StVS!$C$43</f>
        <v>#DIV/0!</v>
      </c>
      <c r="R14" s="106" t="e">
        <f t="shared" si="6"/>
        <v>#DIV/0!</v>
      </c>
      <c r="S14" s="109" t="e">
        <f t="shared" si="12"/>
        <v>#DIV/0!</v>
      </c>
    </row>
    <row r="15" spans="1:19" s="2" customFormat="1" ht="24" customHeight="1" thickBot="1" x14ac:dyDescent="0.25">
      <c r="A15" s="53" t="s">
        <v>63</v>
      </c>
      <c r="B15" s="97" t="s">
        <v>101</v>
      </c>
      <c r="C15" s="97" t="s">
        <v>119</v>
      </c>
      <c r="D15" s="85" t="str">
        <f t="shared" si="0"/>
        <v>UG_0.02.08</v>
      </c>
      <c r="E15" s="99" t="s">
        <v>114</v>
      </c>
      <c r="F15" s="58">
        <v>21.71</v>
      </c>
      <c r="G15" s="49" t="s">
        <v>94</v>
      </c>
      <c r="H15" s="99" t="s">
        <v>102</v>
      </c>
      <c r="I15" s="78" t="s">
        <v>364</v>
      </c>
      <c r="J15" s="78">
        <f t="shared" si="8"/>
        <v>5</v>
      </c>
      <c r="K15" s="79">
        <f t="shared" si="9"/>
        <v>240</v>
      </c>
      <c r="L15" s="80">
        <f t="shared" si="10"/>
        <v>5210.4000000000005</v>
      </c>
      <c r="M15" s="50">
        <f>VLOOKUP(G15,'Raumgruppen - Leistungswerte'!$C$2:$E$38,3)*$N15</f>
        <v>0</v>
      </c>
      <c r="N15" s="81">
        <v>1</v>
      </c>
      <c r="O15" s="82" t="e">
        <f t="shared" si="11"/>
        <v>#DIV/0!</v>
      </c>
      <c r="P15" s="82" t="e">
        <f t="shared" si="5"/>
        <v>#DIV/0!</v>
      </c>
      <c r="Q15" s="83" t="e">
        <f>O15*UR_StVS!$C$43</f>
        <v>#DIV/0!</v>
      </c>
      <c r="R15" s="106" t="e">
        <f t="shared" si="6"/>
        <v>#DIV/0!</v>
      </c>
      <c r="S15" s="109" t="e">
        <f t="shared" si="12"/>
        <v>#DIV/0!</v>
      </c>
    </row>
    <row r="16" spans="1:19" s="2" customFormat="1" ht="24" customHeight="1" thickBot="1" x14ac:dyDescent="0.25">
      <c r="A16" s="53" t="s">
        <v>63</v>
      </c>
      <c r="B16" s="97" t="s">
        <v>101</v>
      </c>
      <c r="C16" s="97" t="s">
        <v>120</v>
      </c>
      <c r="D16" s="85" t="str">
        <f t="shared" si="0"/>
        <v>UG_0.02.09</v>
      </c>
      <c r="E16" s="99" t="s">
        <v>116</v>
      </c>
      <c r="F16" s="58">
        <v>21.28</v>
      </c>
      <c r="G16" s="49" t="s">
        <v>92</v>
      </c>
      <c r="H16" s="99" t="s">
        <v>102</v>
      </c>
      <c r="I16" s="78" t="s">
        <v>364</v>
      </c>
      <c r="J16" s="78">
        <f t="shared" si="8"/>
        <v>5</v>
      </c>
      <c r="K16" s="79">
        <f t="shared" si="9"/>
        <v>240</v>
      </c>
      <c r="L16" s="80">
        <f t="shared" si="10"/>
        <v>5107.2000000000007</v>
      </c>
      <c r="M16" s="50">
        <f>VLOOKUP(G16,'Raumgruppen - Leistungswerte'!$C$2:$E$38,3)*$N16</f>
        <v>0</v>
      </c>
      <c r="N16" s="81">
        <v>1</v>
      </c>
      <c r="O16" s="82" t="e">
        <f t="shared" si="11"/>
        <v>#DIV/0!</v>
      </c>
      <c r="P16" s="82" t="e">
        <f t="shared" si="5"/>
        <v>#DIV/0!</v>
      </c>
      <c r="Q16" s="83" t="e">
        <f>O16*UR_StVS!$C$43</f>
        <v>#DIV/0!</v>
      </c>
      <c r="R16" s="106" t="e">
        <f t="shared" si="6"/>
        <v>#DIV/0!</v>
      </c>
      <c r="S16" s="109" t="e">
        <f t="shared" si="12"/>
        <v>#DIV/0!</v>
      </c>
    </row>
    <row r="17" spans="1:22" s="2" customFormat="1" ht="24" customHeight="1" thickBot="1" x14ac:dyDescent="0.25">
      <c r="A17" s="53" t="s">
        <v>63</v>
      </c>
      <c r="B17" s="97" t="s">
        <v>101</v>
      </c>
      <c r="C17" s="97" t="s">
        <v>121</v>
      </c>
      <c r="D17" s="85" t="str">
        <f t="shared" si="0"/>
        <v>UG_0.02.10</v>
      </c>
      <c r="E17" s="99" t="s">
        <v>114</v>
      </c>
      <c r="F17" s="58">
        <v>22.08</v>
      </c>
      <c r="G17" s="49" t="s">
        <v>94</v>
      </c>
      <c r="H17" s="99" t="s">
        <v>102</v>
      </c>
      <c r="I17" s="78" t="s">
        <v>364</v>
      </c>
      <c r="J17" s="78">
        <f t="shared" si="8"/>
        <v>5</v>
      </c>
      <c r="K17" s="79">
        <f t="shared" si="9"/>
        <v>240</v>
      </c>
      <c r="L17" s="80">
        <f t="shared" si="10"/>
        <v>5299.2</v>
      </c>
      <c r="M17" s="50">
        <f>VLOOKUP(G17,'Raumgruppen - Leistungswerte'!$C$2:$E$38,3)*$N17</f>
        <v>0</v>
      </c>
      <c r="N17" s="81">
        <v>1</v>
      </c>
      <c r="O17" s="82" t="e">
        <f t="shared" si="11"/>
        <v>#DIV/0!</v>
      </c>
      <c r="P17" s="82" t="e">
        <f t="shared" si="5"/>
        <v>#DIV/0!</v>
      </c>
      <c r="Q17" s="83" t="e">
        <f>O17*UR_StVS!$C$43</f>
        <v>#DIV/0!</v>
      </c>
      <c r="R17" s="106" t="e">
        <f t="shared" si="6"/>
        <v>#DIV/0!</v>
      </c>
      <c r="S17" s="109" t="e">
        <f t="shared" si="12"/>
        <v>#DIV/0!</v>
      </c>
    </row>
    <row r="18" spans="1:22" s="2" customFormat="1" ht="24" customHeight="1" thickBot="1" x14ac:dyDescent="0.25">
      <c r="A18" s="53" t="s">
        <v>63</v>
      </c>
      <c r="B18" s="97" t="s">
        <v>101</v>
      </c>
      <c r="C18" s="97" t="s">
        <v>122</v>
      </c>
      <c r="D18" s="85" t="str">
        <f t="shared" si="0"/>
        <v>UG_0.02.11</v>
      </c>
      <c r="E18" s="99" t="s">
        <v>91</v>
      </c>
      <c r="F18" s="58">
        <v>6.31</v>
      </c>
      <c r="G18" s="49" t="s">
        <v>65</v>
      </c>
      <c r="H18" s="99" t="s">
        <v>102</v>
      </c>
      <c r="I18" s="78" t="s">
        <v>364</v>
      </c>
      <c r="J18" s="78">
        <f t="shared" si="8"/>
        <v>5</v>
      </c>
      <c r="K18" s="79">
        <f t="shared" si="9"/>
        <v>240</v>
      </c>
      <c r="L18" s="80">
        <f t="shared" si="10"/>
        <v>1514.3999999999999</v>
      </c>
      <c r="M18" s="50">
        <f>VLOOKUP(G18,'Raumgruppen - Leistungswerte'!$C$2:$E$38,3)*$N18</f>
        <v>0</v>
      </c>
      <c r="N18" s="81">
        <v>1</v>
      </c>
      <c r="O18" s="82" t="e">
        <f t="shared" si="11"/>
        <v>#DIV/0!</v>
      </c>
      <c r="P18" s="82" t="e">
        <f t="shared" si="5"/>
        <v>#DIV/0!</v>
      </c>
      <c r="Q18" s="83" t="e">
        <f>O18*UR_StVS!$C$43</f>
        <v>#DIV/0!</v>
      </c>
      <c r="R18" s="106" t="e">
        <f t="shared" si="6"/>
        <v>#DIV/0!</v>
      </c>
      <c r="S18" s="109" t="e">
        <f t="shared" si="12"/>
        <v>#DIV/0!</v>
      </c>
    </row>
    <row r="19" spans="1:22" s="2" customFormat="1" ht="24" customHeight="1" thickBot="1" x14ac:dyDescent="0.25">
      <c r="A19" s="53" t="s">
        <v>63</v>
      </c>
      <c r="B19" s="97" t="s">
        <v>101</v>
      </c>
      <c r="C19" s="97" t="s">
        <v>123</v>
      </c>
      <c r="D19" s="85" t="str">
        <f t="shared" si="0"/>
        <v>UG_0.02.12</v>
      </c>
      <c r="E19" s="95" t="s">
        <v>114</v>
      </c>
      <c r="F19" s="58">
        <v>22.08</v>
      </c>
      <c r="G19" s="49" t="s">
        <v>94</v>
      </c>
      <c r="H19" s="99" t="s">
        <v>102</v>
      </c>
      <c r="I19" s="78" t="s">
        <v>364</v>
      </c>
      <c r="J19" s="78">
        <f t="shared" si="8"/>
        <v>5</v>
      </c>
      <c r="K19" s="79">
        <f t="shared" si="9"/>
        <v>240</v>
      </c>
      <c r="L19" s="80">
        <f t="shared" si="10"/>
        <v>5299.2</v>
      </c>
      <c r="M19" s="50">
        <f>VLOOKUP(G19,'Raumgruppen - Leistungswerte'!$C$2:$E$38,3)*$N19</f>
        <v>0</v>
      </c>
      <c r="N19" s="81">
        <v>1</v>
      </c>
      <c r="O19" s="82" t="e">
        <f t="shared" si="11"/>
        <v>#DIV/0!</v>
      </c>
      <c r="P19" s="82" t="e">
        <f t="shared" si="5"/>
        <v>#DIV/0!</v>
      </c>
      <c r="Q19" s="83" t="e">
        <f>O19*UR_StVS!$C$43</f>
        <v>#DIV/0!</v>
      </c>
      <c r="R19" s="106" t="e">
        <f t="shared" si="6"/>
        <v>#DIV/0!</v>
      </c>
      <c r="S19" s="109" t="e">
        <f t="shared" si="12"/>
        <v>#DIV/0!</v>
      </c>
      <c r="U19" s="59"/>
      <c r="V19" s="60"/>
    </row>
    <row r="20" spans="1:22" s="2" customFormat="1" ht="24" customHeight="1" thickBot="1" x14ac:dyDescent="0.25">
      <c r="A20" s="53" t="s">
        <v>63</v>
      </c>
      <c r="B20" s="97" t="s">
        <v>101</v>
      </c>
      <c r="C20" s="97" t="s">
        <v>124</v>
      </c>
      <c r="D20" s="85" t="str">
        <f t="shared" si="0"/>
        <v>UG_0.02.13</v>
      </c>
      <c r="E20" s="95" t="s">
        <v>116</v>
      </c>
      <c r="F20" s="58">
        <v>17.350000000000001</v>
      </c>
      <c r="G20" s="49" t="s">
        <v>92</v>
      </c>
      <c r="H20" s="99" t="s">
        <v>102</v>
      </c>
      <c r="I20" s="78" t="s">
        <v>364</v>
      </c>
      <c r="J20" s="78">
        <f t="shared" si="8"/>
        <v>5</v>
      </c>
      <c r="K20" s="79">
        <f t="shared" si="9"/>
        <v>240</v>
      </c>
      <c r="L20" s="80">
        <f t="shared" si="10"/>
        <v>4164</v>
      </c>
      <c r="M20" s="50">
        <f>VLOOKUP(G20,'Raumgruppen - Leistungswerte'!$C$2:$E$38,3)*$N20</f>
        <v>0</v>
      </c>
      <c r="N20" s="81">
        <v>1</v>
      </c>
      <c r="O20" s="82" t="e">
        <f t="shared" si="11"/>
        <v>#DIV/0!</v>
      </c>
      <c r="P20" s="82" t="e">
        <f t="shared" si="5"/>
        <v>#DIV/0!</v>
      </c>
      <c r="Q20" s="83" t="e">
        <f>O20*UR_StVS!$C$43</f>
        <v>#DIV/0!</v>
      </c>
      <c r="R20" s="106" t="e">
        <f t="shared" si="6"/>
        <v>#DIV/0!</v>
      </c>
      <c r="S20" s="109" t="e">
        <f t="shared" si="12"/>
        <v>#DIV/0!</v>
      </c>
      <c r="U20" s="59"/>
    </row>
    <row r="21" spans="1:22" s="2" customFormat="1" ht="24" customHeight="1" thickBot="1" x14ac:dyDescent="0.25">
      <c r="A21" s="53" t="s">
        <v>63</v>
      </c>
      <c r="B21" s="97" t="s">
        <v>101</v>
      </c>
      <c r="C21" s="97" t="s">
        <v>126</v>
      </c>
      <c r="D21" s="85" t="str">
        <f t="shared" si="0"/>
        <v>UG_0.02.14</v>
      </c>
      <c r="E21" s="95" t="s">
        <v>311</v>
      </c>
      <c r="F21" s="58">
        <v>1.86</v>
      </c>
      <c r="G21" s="49" t="s">
        <v>65</v>
      </c>
      <c r="H21" s="99" t="s">
        <v>102</v>
      </c>
      <c r="I21" s="78" t="s">
        <v>364</v>
      </c>
      <c r="J21" s="78">
        <f t="shared" si="8"/>
        <v>5</v>
      </c>
      <c r="K21" s="79">
        <f t="shared" si="9"/>
        <v>240</v>
      </c>
      <c r="L21" s="80">
        <f t="shared" si="10"/>
        <v>446.40000000000003</v>
      </c>
      <c r="M21" s="50">
        <f>VLOOKUP(G21,'Raumgruppen - Leistungswerte'!$C$2:$E$38,3)*$N21</f>
        <v>0</v>
      </c>
      <c r="N21" s="81">
        <v>1</v>
      </c>
      <c r="O21" s="82" t="e">
        <f t="shared" si="11"/>
        <v>#DIV/0!</v>
      </c>
      <c r="P21" s="82" t="e">
        <f t="shared" si="5"/>
        <v>#DIV/0!</v>
      </c>
      <c r="Q21" s="83" t="e">
        <f>O21*UR_StVS!$C$43</f>
        <v>#DIV/0!</v>
      </c>
      <c r="R21" s="106" t="e">
        <f t="shared" si="6"/>
        <v>#DIV/0!</v>
      </c>
      <c r="S21" s="109" t="e">
        <f t="shared" si="12"/>
        <v>#DIV/0!</v>
      </c>
      <c r="U21" s="59"/>
    </row>
    <row r="22" spans="1:22" s="2" customFormat="1" ht="24" customHeight="1" thickBot="1" x14ac:dyDescent="0.25">
      <c r="A22" s="53" t="s">
        <v>63</v>
      </c>
      <c r="B22" s="97" t="s">
        <v>101</v>
      </c>
      <c r="C22" s="97" t="s">
        <v>127</v>
      </c>
      <c r="D22" s="85" t="str">
        <f t="shared" si="0"/>
        <v>UG_0.02.15</v>
      </c>
      <c r="E22" s="95" t="s">
        <v>114</v>
      </c>
      <c r="F22" s="58">
        <v>22.08</v>
      </c>
      <c r="G22" s="49" t="s">
        <v>94</v>
      </c>
      <c r="H22" s="99" t="s">
        <v>102</v>
      </c>
      <c r="I22" s="78" t="s">
        <v>364</v>
      </c>
      <c r="J22" s="78">
        <f t="shared" si="8"/>
        <v>5</v>
      </c>
      <c r="K22" s="79">
        <f t="shared" si="9"/>
        <v>240</v>
      </c>
      <c r="L22" s="80">
        <f t="shared" si="10"/>
        <v>5299.2</v>
      </c>
      <c r="M22" s="50">
        <f>VLOOKUP(G22,'Raumgruppen - Leistungswerte'!$C$2:$E$38,3)*$N22</f>
        <v>0</v>
      </c>
      <c r="N22" s="81">
        <v>1</v>
      </c>
      <c r="O22" s="82" t="e">
        <f t="shared" si="11"/>
        <v>#DIV/0!</v>
      </c>
      <c r="P22" s="82" t="e">
        <f t="shared" si="5"/>
        <v>#DIV/0!</v>
      </c>
      <c r="Q22" s="83" t="e">
        <f>O22*UR_StVS!$C$43</f>
        <v>#DIV/0!</v>
      </c>
      <c r="R22" s="106" t="e">
        <f t="shared" si="6"/>
        <v>#DIV/0!</v>
      </c>
      <c r="S22" s="109" t="e">
        <f t="shared" si="12"/>
        <v>#DIV/0!</v>
      </c>
      <c r="U22" s="60"/>
    </row>
    <row r="23" spans="1:22" s="2" customFormat="1" ht="24" customHeight="1" thickBot="1" x14ac:dyDescent="0.25">
      <c r="A23" s="53" t="s">
        <v>63</v>
      </c>
      <c r="B23" s="97" t="s">
        <v>101</v>
      </c>
      <c r="C23" s="97" t="s">
        <v>312</v>
      </c>
      <c r="D23" s="85" t="str">
        <f t="shared" si="0"/>
        <v>UG_0.02.16</v>
      </c>
      <c r="E23" s="95" t="s">
        <v>128</v>
      </c>
      <c r="F23" s="58">
        <v>12.83</v>
      </c>
      <c r="G23" s="49" t="s">
        <v>148</v>
      </c>
      <c r="H23" s="99" t="s">
        <v>102</v>
      </c>
      <c r="I23" s="78" t="s">
        <v>364</v>
      </c>
      <c r="J23" s="78">
        <f t="shared" si="8"/>
        <v>5</v>
      </c>
      <c r="K23" s="79">
        <f t="shared" si="9"/>
        <v>240</v>
      </c>
      <c r="L23" s="80">
        <f t="shared" si="10"/>
        <v>3079.2</v>
      </c>
      <c r="M23" s="50">
        <f>VLOOKUP(G23,'Raumgruppen - Leistungswerte'!$C$2:$E$38,3)*$N23</f>
        <v>0</v>
      </c>
      <c r="N23" s="81">
        <v>1</v>
      </c>
      <c r="O23" s="82" t="e">
        <f t="shared" si="11"/>
        <v>#DIV/0!</v>
      </c>
      <c r="P23" s="82" t="e">
        <f t="shared" si="5"/>
        <v>#DIV/0!</v>
      </c>
      <c r="Q23" s="83" t="e">
        <f>O23*UR_StVS!$C$43</f>
        <v>#DIV/0!</v>
      </c>
      <c r="R23" s="106" t="e">
        <f t="shared" si="6"/>
        <v>#DIV/0!</v>
      </c>
      <c r="S23" s="109" t="e">
        <f t="shared" si="12"/>
        <v>#DIV/0!</v>
      </c>
    </row>
    <row r="24" spans="1:22" s="2" customFormat="1" ht="24" customHeight="1" thickBot="1" x14ac:dyDescent="0.25">
      <c r="A24" s="53" t="s">
        <v>63</v>
      </c>
      <c r="B24" s="97" t="s">
        <v>101</v>
      </c>
      <c r="C24" s="97" t="s">
        <v>313</v>
      </c>
      <c r="D24" s="85" t="str">
        <f t="shared" si="0"/>
        <v>UG_0.02.17</v>
      </c>
      <c r="E24" s="95" t="s">
        <v>311</v>
      </c>
      <c r="F24" s="58">
        <v>1.42</v>
      </c>
      <c r="G24" s="49" t="s">
        <v>65</v>
      </c>
      <c r="H24" s="99" t="s">
        <v>102</v>
      </c>
      <c r="I24" s="78" t="s">
        <v>364</v>
      </c>
      <c r="J24" s="78">
        <f t="shared" si="8"/>
        <v>5</v>
      </c>
      <c r="K24" s="79">
        <f t="shared" si="9"/>
        <v>240</v>
      </c>
      <c r="L24" s="80">
        <f t="shared" si="10"/>
        <v>340.79999999999995</v>
      </c>
      <c r="M24" s="50">
        <f>VLOOKUP(G24,'Raumgruppen - Leistungswerte'!$C$2:$E$38,3)*$N24</f>
        <v>0</v>
      </c>
      <c r="N24" s="81">
        <v>1</v>
      </c>
      <c r="O24" s="82" t="e">
        <f t="shared" si="11"/>
        <v>#DIV/0!</v>
      </c>
      <c r="P24" s="82" t="e">
        <f t="shared" si="5"/>
        <v>#DIV/0!</v>
      </c>
      <c r="Q24" s="83" t="e">
        <f>O24*UR_StVS!$C$43</f>
        <v>#DIV/0!</v>
      </c>
      <c r="R24" s="106" t="e">
        <f t="shared" si="6"/>
        <v>#DIV/0!</v>
      </c>
      <c r="S24" s="109" t="e">
        <f t="shared" si="12"/>
        <v>#DIV/0!</v>
      </c>
    </row>
    <row r="25" spans="1:22" s="2" customFormat="1" ht="24" customHeight="1" thickBot="1" x14ac:dyDescent="0.25">
      <c r="A25" s="53" t="s">
        <v>63</v>
      </c>
      <c r="B25" s="97" t="s">
        <v>101</v>
      </c>
      <c r="C25" s="97" t="s">
        <v>314</v>
      </c>
      <c r="D25" s="85" t="str">
        <f t="shared" si="0"/>
        <v>UG_0.02.18</v>
      </c>
      <c r="E25" s="95" t="s">
        <v>315</v>
      </c>
      <c r="F25" s="58">
        <v>3.49</v>
      </c>
      <c r="G25" s="49" t="s">
        <v>92</v>
      </c>
      <c r="H25" s="99" t="s">
        <v>102</v>
      </c>
      <c r="I25" s="78" t="s">
        <v>364</v>
      </c>
      <c r="J25" s="78">
        <f t="shared" si="8"/>
        <v>5</v>
      </c>
      <c r="K25" s="79">
        <f t="shared" si="9"/>
        <v>240</v>
      </c>
      <c r="L25" s="80">
        <f t="shared" si="10"/>
        <v>837.6</v>
      </c>
      <c r="M25" s="50">
        <f>VLOOKUP(G25,'Raumgruppen - Leistungswerte'!$C$2:$E$38,3)*$N25</f>
        <v>0</v>
      </c>
      <c r="N25" s="81">
        <v>1</v>
      </c>
      <c r="O25" s="82" t="e">
        <f t="shared" si="11"/>
        <v>#DIV/0!</v>
      </c>
      <c r="P25" s="82" t="e">
        <f t="shared" si="5"/>
        <v>#DIV/0!</v>
      </c>
      <c r="Q25" s="83" t="e">
        <f>O25*UR_StVS!$C$43</f>
        <v>#DIV/0!</v>
      </c>
      <c r="R25" s="106" t="e">
        <f t="shared" si="6"/>
        <v>#DIV/0!</v>
      </c>
      <c r="S25" s="109" t="e">
        <f t="shared" si="12"/>
        <v>#DIV/0!</v>
      </c>
    </row>
    <row r="26" spans="1:22" s="2" customFormat="1" ht="24" customHeight="1" thickBot="1" x14ac:dyDescent="0.25">
      <c r="A26" s="53" t="s">
        <v>63</v>
      </c>
      <c r="B26" s="97" t="s">
        <v>101</v>
      </c>
      <c r="C26" s="97" t="s">
        <v>129</v>
      </c>
      <c r="D26" s="85" t="str">
        <f t="shared" si="0"/>
        <v>UG_0.03.01</v>
      </c>
      <c r="E26" s="95" t="s">
        <v>130</v>
      </c>
      <c r="F26" s="58">
        <v>35.36</v>
      </c>
      <c r="G26" s="49" t="s">
        <v>371</v>
      </c>
      <c r="H26" s="99" t="s">
        <v>102</v>
      </c>
      <c r="I26" s="78" t="s">
        <v>364</v>
      </c>
      <c r="J26" s="78">
        <f t="shared" si="8"/>
        <v>5</v>
      </c>
      <c r="K26" s="79">
        <f t="shared" si="9"/>
        <v>240</v>
      </c>
      <c r="L26" s="80">
        <f t="shared" si="10"/>
        <v>8486.4</v>
      </c>
      <c r="M26" s="50">
        <f>VLOOKUP(G26,'Raumgruppen - Leistungswerte'!$C$2:$E$38,3)*$N26</f>
        <v>0</v>
      </c>
      <c r="N26" s="81">
        <v>1</v>
      </c>
      <c r="O26" s="82" t="e">
        <f t="shared" si="11"/>
        <v>#DIV/0!</v>
      </c>
      <c r="P26" s="82" t="e">
        <f t="shared" si="5"/>
        <v>#DIV/0!</v>
      </c>
      <c r="Q26" s="83" t="e">
        <f>O26*UR_StVS!$C$43</f>
        <v>#DIV/0!</v>
      </c>
      <c r="R26" s="106" t="e">
        <f t="shared" si="6"/>
        <v>#DIV/0!</v>
      </c>
      <c r="S26" s="109" t="e">
        <f t="shared" si="12"/>
        <v>#DIV/0!</v>
      </c>
    </row>
    <row r="27" spans="1:22" s="2" customFormat="1" ht="24" customHeight="1" thickBot="1" x14ac:dyDescent="0.25">
      <c r="A27" s="53" t="s">
        <v>63</v>
      </c>
      <c r="B27" s="97" t="s">
        <v>101</v>
      </c>
      <c r="C27" s="97" t="s">
        <v>131</v>
      </c>
      <c r="D27" s="85" t="str">
        <f t="shared" si="0"/>
        <v>UG_0.03.02</v>
      </c>
      <c r="E27" s="96" t="s">
        <v>132</v>
      </c>
      <c r="F27" s="84">
        <v>195.76</v>
      </c>
      <c r="G27" s="49" t="s">
        <v>371</v>
      </c>
      <c r="H27" s="99" t="s">
        <v>102</v>
      </c>
      <c r="I27" s="78" t="s">
        <v>364</v>
      </c>
      <c r="J27" s="78">
        <f t="shared" si="8"/>
        <v>5</v>
      </c>
      <c r="K27" s="79">
        <f t="shared" si="9"/>
        <v>240</v>
      </c>
      <c r="L27" s="80">
        <f t="shared" si="10"/>
        <v>46982.399999999994</v>
      </c>
      <c r="M27" s="50">
        <f>VLOOKUP(G27,'Raumgruppen - Leistungswerte'!$C$2:$E$38,3)*$N27</f>
        <v>0</v>
      </c>
      <c r="N27" s="81">
        <v>1</v>
      </c>
      <c r="O27" s="82" t="e">
        <f t="shared" si="11"/>
        <v>#DIV/0!</v>
      </c>
      <c r="P27" s="82" t="e">
        <f t="shared" si="5"/>
        <v>#DIV/0!</v>
      </c>
      <c r="Q27" s="83" t="e">
        <f>O27*UR_StVS!$C$43</f>
        <v>#DIV/0!</v>
      </c>
      <c r="R27" s="106" t="e">
        <f t="shared" si="6"/>
        <v>#DIV/0!</v>
      </c>
      <c r="S27" s="109" t="e">
        <f t="shared" si="12"/>
        <v>#DIV/0!</v>
      </c>
    </row>
    <row r="28" spans="1:22" s="2" customFormat="1" ht="24" customHeight="1" thickBot="1" x14ac:dyDescent="0.25">
      <c r="A28" s="53" t="s">
        <v>63</v>
      </c>
      <c r="B28" s="97" t="s">
        <v>101</v>
      </c>
      <c r="C28" s="97" t="s">
        <v>133</v>
      </c>
      <c r="D28" s="85" t="str">
        <f t="shared" si="0"/>
        <v>UG_0.03.03</v>
      </c>
      <c r="E28" s="96" t="s">
        <v>134</v>
      </c>
      <c r="F28" s="84">
        <v>14.83</v>
      </c>
      <c r="G28" s="49" t="s">
        <v>371</v>
      </c>
      <c r="H28" s="99" t="s">
        <v>102</v>
      </c>
      <c r="I28" s="78" t="s">
        <v>364</v>
      </c>
      <c r="J28" s="78">
        <f t="shared" si="8"/>
        <v>5</v>
      </c>
      <c r="K28" s="79">
        <f t="shared" si="9"/>
        <v>240</v>
      </c>
      <c r="L28" s="80">
        <f t="shared" si="10"/>
        <v>3559.2</v>
      </c>
      <c r="M28" s="50">
        <f>VLOOKUP(G28,'Raumgruppen - Leistungswerte'!$C$2:$E$38,3)*$N28</f>
        <v>0</v>
      </c>
      <c r="N28" s="81">
        <v>1</v>
      </c>
      <c r="O28" s="82" t="e">
        <f t="shared" si="11"/>
        <v>#DIV/0!</v>
      </c>
      <c r="P28" s="82" t="e">
        <f t="shared" si="5"/>
        <v>#DIV/0!</v>
      </c>
      <c r="Q28" s="83" t="e">
        <f>O28*UR_StVS!$C$43</f>
        <v>#DIV/0!</v>
      </c>
      <c r="R28" s="106" t="e">
        <f t="shared" si="6"/>
        <v>#DIV/0!</v>
      </c>
      <c r="S28" s="109" t="e">
        <f t="shared" si="12"/>
        <v>#DIV/0!</v>
      </c>
    </row>
    <row r="29" spans="1:22" s="2" customFormat="1" ht="24" customHeight="1" thickBot="1" x14ac:dyDescent="0.25">
      <c r="A29" s="53" t="s">
        <v>63</v>
      </c>
      <c r="B29" s="97" t="s">
        <v>101</v>
      </c>
      <c r="C29" s="97" t="s">
        <v>135</v>
      </c>
      <c r="D29" s="85" t="str">
        <f t="shared" si="0"/>
        <v>UG_0.03.04</v>
      </c>
      <c r="E29" s="96" t="s">
        <v>136</v>
      </c>
      <c r="F29" s="84">
        <v>15.6</v>
      </c>
      <c r="G29" s="49" t="s">
        <v>96</v>
      </c>
      <c r="H29" s="99" t="s">
        <v>102</v>
      </c>
      <c r="I29" s="78" t="s">
        <v>365</v>
      </c>
      <c r="J29" s="78">
        <f t="shared" si="8"/>
        <v>2</v>
      </c>
      <c r="K29" s="79">
        <f t="shared" si="9"/>
        <v>96</v>
      </c>
      <c r="L29" s="80">
        <f t="shared" si="10"/>
        <v>1497.6</v>
      </c>
      <c r="M29" s="50">
        <f>VLOOKUP(G29,'Raumgruppen - Leistungswerte'!$C$2:$E$38,3)*$N29</f>
        <v>0</v>
      </c>
      <c r="N29" s="81">
        <v>1</v>
      </c>
      <c r="O29" s="82" t="e">
        <f t="shared" si="11"/>
        <v>#DIV/0!</v>
      </c>
      <c r="P29" s="82" t="e">
        <f t="shared" si="5"/>
        <v>#DIV/0!</v>
      </c>
      <c r="Q29" s="83" t="e">
        <f>O29*UR_StVS!$C$43</f>
        <v>#DIV/0!</v>
      </c>
      <c r="R29" s="106" t="e">
        <f t="shared" si="6"/>
        <v>#DIV/0!</v>
      </c>
      <c r="S29" s="109" t="e">
        <f t="shared" si="12"/>
        <v>#DIV/0!</v>
      </c>
    </row>
    <row r="30" spans="1:22" s="2" customFormat="1" ht="24" customHeight="1" thickBot="1" x14ac:dyDescent="0.25">
      <c r="A30" s="53" t="s">
        <v>63</v>
      </c>
      <c r="B30" s="97" t="s">
        <v>101</v>
      </c>
      <c r="C30" s="97" t="s">
        <v>137</v>
      </c>
      <c r="D30" s="85" t="str">
        <f t="shared" si="0"/>
        <v>UG_0.03.05</v>
      </c>
      <c r="E30" s="96" t="s">
        <v>138</v>
      </c>
      <c r="F30" s="84">
        <v>7.85</v>
      </c>
      <c r="G30" s="49" t="s">
        <v>371</v>
      </c>
      <c r="H30" s="99" t="s">
        <v>102</v>
      </c>
      <c r="I30" s="78" t="s">
        <v>364</v>
      </c>
      <c r="J30" s="78">
        <f t="shared" si="8"/>
        <v>5</v>
      </c>
      <c r="K30" s="79">
        <f t="shared" si="9"/>
        <v>240</v>
      </c>
      <c r="L30" s="80">
        <f t="shared" si="10"/>
        <v>1884</v>
      </c>
      <c r="M30" s="50">
        <f>VLOOKUP(G30,'Raumgruppen - Leistungswerte'!$C$2:$E$38,3)*$N30</f>
        <v>0</v>
      </c>
      <c r="N30" s="81">
        <v>1</v>
      </c>
      <c r="O30" s="82" t="e">
        <f t="shared" si="11"/>
        <v>#DIV/0!</v>
      </c>
      <c r="P30" s="82" t="e">
        <f t="shared" si="5"/>
        <v>#DIV/0!</v>
      </c>
      <c r="Q30" s="83" t="e">
        <f>O30*UR_StVS!$C$43</f>
        <v>#DIV/0!</v>
      </c>
      <c r="R30" s="106" t="e">
        <f t="shared" si="6"/>
        <v>#DIV/0!</v>
      </c>
      <c r="S30" s="109" t="e">
        <f t="shared" si="12"/>
        <v>#DIV/0!</v>
      </c>
    </row>
    <row r="31" spans="1:22" s="2" customFormat="1" ht="24" customHeight="1" thickBot="1" x14ac:dyDescent="0.25">
      <c r="A31" s="53" t="s">
        <v>63</v>
      </c>
      <c r="B31" s="97" t="s">
        <v>101</v>
      </c>
      <c r="C31" s="97" t="s">
        <v>139</v>
      </c>
      <c r="D31" s="85" t="str">
        <f t="shared" si="0"/>
        <v>UG_0.03.06</v>
      </c>
      <c r="E31" s="99" t="s">
        <v>140</v>
      </c>
      <c r="F31" s="58">
        <v>9.93</v>
      </c>
      <c r="G31" s="49" t="s">
        <v>141</v>
      </c>
      <c r="H31" s="99" t="s">
        <v>102</v>
      </c>
      <c r="I31" s="78" t="s">
        <v>364</v>
      </c>
      <c r="J31" s="78">
        <f t="shared" si="8"/>
        <v>5</v>
      </c>
      <c r="K31" s="79">
        <f t="shared" si="9"/>
        <v>240</v>
      </c>
      <c r="L31" s="80">
        <f t="shared" si="10"/>
        <v>2383.1999999999998</v>
      </c>
      <c r="M31" s="50">
        <f>VLOOKUP(G31,'Raumgruppen - Leistungswerte'!$C$2:$E$38,3)*$N31</f>
        <v>0</v>
      </c>
      <c r="N31" s="81">
        <v>1</v>
      </c>
      <c r="O31" s="82" t="e">
        <f t="shared" si="11"/>
        <v>#DIV/0!</v>
      </c>
      <c r="P31" s="82" t="e">
        <f t="shared" si="5"/>
        <v>#DIV/0!</v>
      </c>
      <c r="Q31" s="83" t="e">
        <f>O31*UR_StVS!$C$43</f>
        <v>#DIV/0!</v>
      </c>
      <c r="R31" s="106" t="e">
        <f t="shared" si="6"/>
        <v>#DIV/0!</v>
      </c>
      <c r="S31" s="109" t="e">
        <f t="shared" si="12"/>
        <v>#DIV/0!</v>
      </c>
    </row>
    <row r="32" spans="1:22" s="2" customFormat="1" ht="24" customHeight="1" thickBot="1" x14ac:dyDescent="0.25">
      <c r="A32" s="53" t="s">
        <v>96</v>
      </c>
      <c r="B32" s="97" t="s">
        <v>101</v>
      </c>
      <c r="C32" s="97" t="s">
        <v>332</v>
      </c>
      <c r="D32" s="85" t="str">
        <f t="shared" si="0"/>
        <v>UG_TH_01</v>
      </c>
      <c r="E32" s="96" t="s">
        <v>90</v>
      </c>
      <c r="F32" s="84">
        <v>11</v>
      </c>
      <c r="G32" s="49" t="s">
        <v>96</v>
      </c>
      <c r="H32" s="99" t="s">
        <v>102</v>
      </c>
      <c r="I32" s="78" t="s">
        <v>363</v>
      </c>
      <c r="J32" s="78">
        <f t="shared" si="8"/>
        <v>1</v>
      </c>
      <c r="K32" s="79">
        <f t="shared" si="9"/>
        <v>48</v>
      </c>
      <c r="L32" s="80">
        <f t="shared" si="10"/>
        <v>528</v>
      </c>
      <c r="M32" s="50">
        <f>VLOOKUP(G32,'Raumgruppen - Leistungswerte'!$C$2:$E$38,3)*$N32</f>
        <v>0</v>
      </c>
      <c r="N32" s="81">
        <v>1</v>
      </c>
      <c r="O32" s="82" t="e">
        <f t="shared" ref="O32:O60" si="13">IF(K32=0,0,F32/M32)</f>
        <v>#DIV/0!</v>
      </c>
      <c r="P32" s="82" t="e">
        <f t="shared" ref="P32:P60" si="14">O32*J32</f>
        <v>#DIV/0!</v>
      </c>
      <c r="Q32" s="83" t="e">
        <f>O32*UR_StVS!$C$43</f>
        <v>#DIV/0!</v>
      </c>
      <c r="R32" s="106" t="e">
        <f t="shared" ref="R32:R60" si="15">K32*Q32</f>
        <v>#DIV/0!</v>
      </c>
      <c r="S32" s="109" t="e">
        <f t="shared" si="12"/>
        <v>#DIV/0!</v>
      </c>
    </row>
    <row r="33" spans="1:19" s="2" customFormat="1" ht="24" customHeight="1" thickBot="1" x14ac:dyDescent="0.25">
      <c r="A33" s="53" t="s">
        <v>63</v>
      </c>
      <c r="B33" s="97" t="s">
        <v>101</v>
      </c>
      <c r="C33" s="97" t="s">
        <v>333</v>
      </c>
      <c r="D33" s="85" t="str">
        <f t="shared" si="0"/>
        <v>UG_TH_02</v>
      </c>
      <c r="E33" s="96" t="s">
        <v>90</v>
      </c>
      <c r="F33" s="84">
        <v>11</v>
      </c>
      <c r="G33" s="49" t="s">
        <v>96</v>
      </c>
      <c r="H33" s="99" t="s">
        <v>102</v>
      </c>
      <c r="I33" s="78" t="s">
        <v>364</v>
      </c>
      <c r="J33" s="78">
        <f t="shared" si="8"/>
        <v>5</v>
      </c>
      <c r="K33" s="79">
        <f t="shared" si="9"/>
        <v>240</v>
      </c>
      <c r="L33" s="80">
        <f t="shared" si="10"/>
        <v>2640</v>
      </c>
      <c r="M33" s="50">
        <f>VLOOKUP(G33,'Raumgruppen - Leistungswerte'!$C$2:$E$38,3)*$N33</f>
        <v>0</v>
      </c>
      <c r="N33" s="81">
        <v>1</v>
      </c>
      <c r="O33" s="82" t="e">
        <f t="shared" si="13"/>
        <v>#DIV/0!</v>
      </c>
      <c r="P33" s="82" t="e">
        <f t="shared" si="14"/>
        <v>#DIV/0!</v>
      </c>
      <c r="Q33" s="83" t="e">
        <f>O33*UR_StVS!$C$43</f>
        <v>#DIV/0!</v>
      </c>
      <c r="R33" s="106" t="e">
        <f t="shared" si="15"/>
        <v>#DIV/0!</v>
      </c>
      <c r="S33" s="109" t="e">
        <f t="shared" si="12"/>
        <v>#DIV/0!</v>
      </c>
    </row>
    <row r="34" spans="1:19" s="2" customFormat="1" ht="24" customHeight="1" thickBot="1" x14ac:dyDescent="0.25">
      <c r="A34" s="53" t="s">
        <v>63</v>
      </c>
      <c r="B34" s="97" t="s">
        <v>101</v>
      </c>
      <c r="C34" s="97" t="s">
        <v>334</v>
      </c>
      <c r="D34" s="85" t="str">
        <f t="shared" si="0"/>
        <v>UG_TH_03</v>
      </c>
      <c r="E34" s="96" t="s">
        <v>90</v>
      </c>
      <c r="F34" s="84">
        <v>13</v>
      </c>
      <c r="G34" s="49" t="s">
        <v>96</v>
      </c>
      <c r="H34" s="99" t="s">
        <v>102</v>
      </c>
      <c r="I34" s="78" t="s">
        <v>364</v>
      </c>
      <c r="J34" s="78">
        <f t="shared" si="8"/>
        <v>5</v>
      </c>
      <c r="K34" s="79">
        <f t="shared" si="9"/>
        <v>240</v>
      </c>
      <c r="L34" s="80">
        <f t="shared" si="10"/>
        <v>3120</v>
      </c>
      <c r="M34" s="50">
        <f>VLOOKUP(G34,'Raumgruppen - Leistungswerte'!$C$2:$E$38,3)*$N34</f>
        <v>0</v>
      </c>
      <c r="N34" s="81">
        <v>1</v>
      </c>
      <c r="O34" s="82" t="e">
        <f t="shared" si="13"/>
        <v>#DIV/0!</v>
      </c>
      <c r="P34" s="82" t="e">
        <f t="shared" si="14"/>
        <v>#DIV/0!</v>
      </c>
      <c r="Q34" s="83" t="e">
        <f>O34*UR_StVS!$C$43</f>
        <v>#DIV/0!</v>
      </c>
      <c r="R34" s="106" t="e">
        <f t="shared" si="15"/>
        <v>#DIV/0!</v>
      </c>
      <c r="S34" s="109" t="e">
        <f t="shared" si="12"/>
        <v>#DIV/0!</v>
      </c>
    </row>
    <row r="35" spans="1:19" s="2" customFormat="1" ht="24" customHeight="1" thickBot="1" x14ac:dyDescent="0.25">
      <c r="A35" s="53" t="s">
        <v>63</v>
      </c>
      <c r="B35" s="97" t="s">
        <v>101</v>
      </c>
      <c r="C35" s="97" t="s">
        <v>335</v>
      </c>
      <c r="D35" s="85" t="str">
        <f t="shared" si="0"/>
        <v>UG_TH_04</v>
      </c>
      <c r="E35" s="96" t="s">
        <v>90</v>
      </c>
      <c r="F35" s="84">
        <v>13</v>
      </c>
      <c r="G35" s="49" t="s">
        <v>96</v>
      </c>
      <c r="H35" s="99" t="s">
        <v>102</v>
      </c>
      <c r="I35" s="78" t="s">
        <v>364</v>
      </c>
      <c r="J35" s="78">
        <f t="shared" si="8"/>
        <v>5</v>
      </c>
      <c r="K35" s="79">
        <f t="shared" si="9"/>
        <v>240</v>
      </c>
      <c r="L35" s="80">
        <f t="shared" si="10"/>
        <v>3120</v>
      </c>
      <c r="M35" s="50">
        <f>VLOOKUP(G35,'Raumgruppen - Leistungswerte'!$C$2:$E$38,3)*$N35</f>
        <v>0</v>
      </c>
      <c r="N35" s="81">
        <v>1</v>
      </c>
      <c r="O35" s="82" t="e">
        <f t="shared" si="13"/>
        <v>#DIV/0!</v>
      </c>
      <c r="P35" s="82" t="e">
        <f t="shared" si="14"/>
        <v>#DIV/0!</v>
      </c>
      <c r="Q35" s="83" t="e">
        <f>O35*UR_StVS!$C$43</f>
        <v>#DIV/0!</v>
      </c>
      <c r="R35" s="106" t="e">
        <f t="shared" si="15"/>
        <v>#DIV/0!</v>
      </c>
      <c r="S35" s="109" t="e">
        <f t="shared" si="12"/>
        <v>#DIV/0!</v>
      </c>
    </row>
    <row r="36" spans="1:19" ht="24" customHeight="1" thickBot="1" x14ac:dyDescent="0.25">
      <c r="A36" s="53" t="s">
        <v>96</v>
      </c>
      <c r="B36" s="97" t="s">
        <v>152</v>
      </c>
      <c r="C36" s="97" t="s">
        <v>153</v>
      </c>
      <c r="D36" s="85" t="str">
        <f t="shared" si="0"/>
        <v>EG_1.01.01</v>
      </c>
      <c r="E36" s="98" t="s">
        <v>154</v>
      </c>
      <c r="F36" s="51">
        <v>111.41</v>
      </c>
      <c r="G36" s="48" t="s">
        <v>371</v>
      </c>
      <c r="H36" s="97" t="s">
        <v>143</v>
      </c>
      <c r="I36" s="78" t="s">
        <v>364</v>
      </c>
      <c r="J36" s="78">
        <f t="shared" si="8"/>
        <v>5</v>
      </c>
      <c r="K36" s="79">
        <f t="shared" si="9"/>
        <v>240</v>
      </c>
      <c r="L36" s="80">
        <f t="shared" si="10"/>
        <v>26738.399999999998</v>
      </c>
      <c r="M36" s="50">
        <f>VLOOKUP(G36,'Raumgruppen - Leistungswerte'!$C$2:$E$38,3)*$N36</f>
        <v>0</v>
      </c>
      <c r="N36" s="81">
        <v>1</v>
      </c>
      <c r="O36" s="82" t="e">
        <f t="shared" si="13"/>
        <v>#DIV/0!</v>
      </c>
      <c r="P36" s="82" t="e">
        <f t="shared" si="14"/>
        <v>#DIV/0!</v>
      </c>
      <c r="Q36" s="83" t="e">
        <f>O36*UR_StVS!$C$43</f>
        <v>#DIV/0!</v>
      </c>
      <c r="R36" s="106" t="e">
        <f t="shared" si="15"/>
        <v>#DIV/0!</v>
      </c>
      <c r="S36" s="109" t="e">
        <f t="shared" si="12"/>
        <v>#DIV/0!</v>
      </c>
    </row>
    <row r="37" spans="1:19" ht="24" customHeight="1" thickBot="1" x14ac:dyDescent="0.25">
      <c r="A37" s="53" t="s">
        <v>96</v>
      </c>
      <c r="B37" s="97" t="s">
        <v>152</v>
      </c>
      <c r="C37" s="97" t="s">
        <v>155</v>
      </c>
      <c r="D37" s="85" t="str">
        <f t="shared" si="0"/>
        <v>EG_1.01.02</v>
      </c>
      <c r="E37" s="98" t="s">
        <v>156</v>
      </c>
      <c r="F37" s="52">
        <v>68.510000000000005</v>
      </c>
      <c r="G37" s="48" t="s">
        <v>63</v>
      </c>
      <c r="H37" s="98" t="s">
        <v>102</v>
      </c>
      <c r="I37" s="78" t="s">
        <v>365</v>
      </c>
      <c r="J37" s="78">
        <f t="shared" si="8"/>
        <v>2</v>
      </c>
      <c r="K37" s="79">
        <f t="shared" si="9"/>
        <v>96</v>
      </c>
      <c r="L37" s="80">
        <f t="shared" si="10"/>
        <v>6576.9600000000009</v>
      </c>
      <c r="M37" s="50">
        <f>VLOOKUP(G37,'Raumgruppen - Leistungswerte'!$C$2:$E$38,3)*$N37</f>
        <v>0</v>
      </c>
      <c r="N37" s="81">
        <v>1</v>
      </c>
      <c r="O37" s="82" t="e">
        <f t="shared" si="13"/>
        <v>#DIV/0!</v>
      </c>
      <c r="P37" s="82" t="e">
        <f t="shared" si="14"/>
        <v>#DIV/0!</v>
      </c>
      <c r="Q37" s="83" t="e">
        <f>O37*UR_StVS!$C$43</f>
        <v>#DIV/0!</v>
      </c>
      <c r="R37" s="106" t="e">
        <f t="shared" si="15"/>
        <v>#DIV/0!</v>
      </c>
      <c r="S37" s="109" t="e">
        <f t="shared" si="12"/>
        <v>#DIV/0!</v>
      </c>
    </row>
    <row r="38" spans="1:19" ht="24" customHeight="1" thickBot="1" x14ac:dyDescent="0.25">
      <c r="A38" s="53" t="s">
        <v>96</v>
      </c>
      <c r="B38" s="97" t="s">
        <v>152</v>
      </c>
      <c r="C38" s="97" t="s">
        <v>157</v>
      </c>
      <c r="D38" s="85" t="str">
        <f t="shared" si="0"/>
        <v>EG_1.01.03</v>
      </c>
      <c r="E38" s="97" t="s">
        <v>158</v>
      </c>
      <c r="F38" s="51">
        <v>21.35</v>
      </c>
      <c r="G38" s="48" t="s">
        <v>63</v>
      </c>
      <c r="H38" s="97" t="s">
        <v>102</v>
      </c>
      <c r="I38" s="78" t="s">
        <v>365</v>
      </c>
      <c r="J38" s="78">
        <f t="shared" si="8"/>
        <v>2</v>
      </c>
      <c r="K38" s="79">
        <f t="shared" si="9"/>
        <v>96</v>
      </c>
      <c r="L38" s="80">
        <f t="shared" si="10"/>
        <v>2049.6000000000004</v>
      </c>
      <c r="M38" s="50">
        <f>VLOOKUP(G38,'Raumgruppen - Leistungswerte'!$C$2:$E$38,3)*$N38</f>
        <v>0</v>
      </c>
      <c r="N38" s="81">
        <v>1</v>
      </c>
      <c r="O38" s="82" t="e">
        <f t="shared" si="13"/>
        <v>#DIV/0!</v>
      </c>
      <c r="P38" s="82" t="e">
        <f t="shared" si="14"/>
        <v>#DIV/0!</v>
      </c>
      <c r="Q38" s="83" t="e">
        <f>O38*UR_StVS!$C$43</f>
        <v>#DIV/0!</v>
      </c>
      <c r="R38" s="106" t="e">
        <f t="shared" si="15"/>
        <v>#DIV/0!</v>
      </c>
      <c r="S38" s="109" t="e">
        <f t="shared" si="12"/>
        <v>#DIV/0!</v>
      </c>
    </row>
    <row r="39" spans="1:19" ht="24" customHeight="1" thickBot="1" x14ac:dyDescent="0.25">
      <c r="A39" s="53" t="s">
        <v>96</v>
      </c>
      <c r="B39" s="97" t="s">
        <v>152</v>
      </c>
      <c r="C39" s="97" t="s">
        <v>159</v>
      </c>
      <c r="D39" s="85" t="str">
        <f t="shared" si="0"/>
        <v>EG_1.01.04</v>
      </c>
      <c r="E39" s="97" t="s">
        <v>160</v>
      </c>
      <c r="F39" s="51">
        <v>29.4</v>
      </c>
      <c r="G39" s="48" t="s">
        <v>63</v>
      </c>
      <c r="H39" s="97" t="s">
        <v>102</v>
      </c>
      <c r="I39" s="78" t="s">
        <v>365</v>
      </c>
      <c r="J39" s="78">
        <f t="shared" si="8"/>
        <v>2</v>
      </c>
      <c r="K39" s="79">
        <f t="shared" si="9"/>
        <v>96</v>
      </c>
      <c r="L39" s="80">
        <f t="shared" si="10"/>
        <v>2822.3999999999996</v>
      </c>
      <c r="M39" s="50">
        <f>VLOOKUP(G39,'Raumgruppen - Leistungswerte'!$C$2:$E$38,3)*$N39</f>
        <v>0</v>
      </c>
      <c r="N39" s="81">
        <v>1</v>
      </c>
      <c r="O39" s="82" t="e">
        <f t="shared" si="13"/>
        <v>#DIV/0!</v>
      </c>
      <c r="P39" s="82" t="e">
        <f t="shared" si="14"/>
        <v>#DIV/0!</v>
      </c>
      <c r="Q39" s="83" t="e">
        <f>O39*UR_StVS!$C$43</f>
        <v>#DIV/0!</v>
      </c>
      <c r="R39" s="106" t="e">
        <f t="shared" si="15"/>
        <v>#DIV/0!</v>
      </c>
      <c r="S39" s="109" t="e">
        <f t="shared" si="12"/>
        <v>#DIV/0!</v>
      </c>
    </row>
    <row r="40" spans="1:19" ht="24" customHeight="1" thickBot="1" x14ac:dyDescent="0.25">
      <c r="A40" s="53" t="s">
        <v>96</v>
      </c>
      <c r="B40" s="97" t="s">
        <v>152</v>
      </c>
      <c r="C40" s="97" t="s">
        <v>161</v>
      </c>
      <c r="D40" s="85" t="str">
        <f t="shared" si="0"/>
        <v>EG_1.01.05</v>
      </c>
      <c r="E40" s="97" t="s">
        <v>162</v>
      </c>
      <c r="F40" s="51">
        <v>26.65</v>
      </c>
      <c r="G40" s="48" t="s">
        <v>63</v>
      </c>
      <c r="H40" s="97" t="s">
        <v>102</v>
      </c>
      <c r="I40" s="78" t="s">
        <v>365</v>
      </c>
      <c r="J40" s="78">
        <f t="shared" si="8"/>
        <v>2</v>
      </c>
      <c r="K40" s="79">
        <f t="shared" si="9"/>
        <v>96</v>
      </c>
      <c r="L40" s="80">
        <f t="shared" si="10"/>
        <v>2558.3999999999996</v>
      </c>
      <c r="M40" s="50">
        <f>VLOOKUP(G40,'Raumgruppen - Leistungswerte'!$C$2:$E$38,3)*$N40</f>
        <v>0</v>
      </c>
      <c r="N40" s="81">
        <v>1</v>
      </c>
      <c r="O40" s="82" t="e">
        <f t="shared" si="13"/>
        <v>#DIV/0!</v>
      </c>
      <c r="P40" s="82" t="e">
        <f t="shared" si="14"/>
        <v>#DIV/0!</v>
      </c>
      <c r="Q40" s="83" t="e">
        <f>O40*UR_StVS!$C$43</f>
        <v>#DIV/0!</v>
      </c>
      <c r="R40" s="106" t="e">
        <f t="shared" si="15"/>
        <v>#DIV/0!</v>
      </c>
      <c r="S40" s="109" t="e">
        <f t="shared" si="12"/>
        <v>#DIV/0!</v>
      </c>
    </row>
    <row r="41" spans="1:19" ht="24" customHeight="1" thickBot="1" x14ac:dyDescent="0.25">
      <c r="A41" s="53" t="s">
        <v>96</v>
      </c>
      <c r="B41" s="97" t="s">
        <v>152</v>
      </c>
      <c r="C41" s="97" t="s">
        <v>163</v>
      </c>
      <c r="D41" s="85" t="str">
        <f t="shared" si="0"/>
        <v>EG_1.01.06</v>
      </c>
      <c r="E41" s="97" t="s">
        <v>164</v>
      </c>
      <c r="F41" s="51">
        <v>29.98</v>
      </c>
      <c r="G41" s="48" t="s">
        <v>63</v>
      </c>
      <c r="H41" s="97" t="s">
        <v>102</v>
      </c>
      <c r="I41" s="78" t="s">
        <v>365</v>
      </c>
      <c r="J41" s="78">
        <f t="shared" si="8"/>
        <v>2</v>
      </c>
      <c r="K41" s="79">
        <f t="shared" si="9"/>
        <v>96</v>
      </c>
      <c r="L41" s="80">
        <f t="shared" si="10"/>
        <v>2878.08</v>
      </c>
      <c r="M41" s="50">
        <f>VLOOKUP(G41,'Raumgruppen - Leistungswerte'!$C$2:$E$38,3)*$N41</f>
        <v>0</v>
      </c>
      <c r="N41" s="81">
        <v>1</v>
      </c>
      <c r="O41" s="82" t="e">
        <f t="shared" si="13"/>
        <v>#DIV/0!</v>
      </c>
      <c r="P41" s="82" t="e">
        <f t="shared" si="14"/>
        <v>#DIV/0!</v>
      </c>
      <c r="Q41" s="83" t="e">
        <f>O41*UR_StVS!$C$43</f>
        <v>#DIV/0!</v>
      </c>
      <c r="R41" s="106" t="e">
        <f t="shared" si="15"/>
        <v>#DIV/0!</v>
      </c>
      <c r="S41" s="109" t="e">
        <f t="shared" si="12"/>
        <v>#DIV/0!</v>
      </c>
    </row>
    <row r="42" spans="1:19" ht="24" customHeight="1" thickBot="1" x14ac:dyDescent="0.25">
      <c r="A42" s="53" t="s">
        <v>63</v>
      </c>
      <c r="B42" s="97" t="s">
        <v>152</v>
      </c>
      <c r="C42" s="97" t="s">
        <v>165</v>
      </c>
      <c r="D42" s="85" t="str">
        <f t="shared" si="0"/>
        <v>EG_1.01.07</v>
      </c>
      <c r="E42" s="97" t="s">
        <v>166</v>
      </c>
      <c r="F42" s="51">
        <v>1779.62</v>
      </c>
      <c r="G42" s="48" t="s">
        <v>370</v>
      </c>
      <c r="H42" s="97" t="s">
        <v>104</v>
      </c>
      <c r="I42" s="78" t="s">
        <v>364</v>
      </c>
      <c r="J42" s="78">
        <f t="shared" si="8"/>
        <v>5</v>
      </c>
      <c r="K42" s="79">
        <f t="shared" si="9"/>
        <v>240</v>
      </c>
      <c r="L42" s="80">
        <f t="shared" si="10"/>
        <v>427108.8</v>
      </c>
      <c r="M42" s="50">
        <f>VLOOKUP(G42,'Raumgruppen - Leistungswerte'!$C$2:$E$38,3)*$N42</f>
        <v>0</v>
      </c>
      <c r="N42" s="81">
        <v>1</v>
      </c>
      <c r="O42" s="82" t="e">
        <f t="shared" si="13"/>
        <v>#DIV/0!</v>
      </c>
      <c r="P42" s="82" t="e">
        <f t="shared" si="14"/>
        <v>#DIV/0!</v>
      </c>
      <c r="Q42" s="83" t="e">
        <f>O42*UR_StVS!$C$43</f>
        <v>#DIV/0!</v>
      </c>
      <c r="R42" s="106" t="e">
        <f t="shared" si="15"/>
        <v>#DIV/0!</v>
      </c>
      <c r="S42" s="109" t="e">
        <f t="shared" si="12"/>
        <v>#DIV/0!</v>
      </c>
    </row>
    <row r="43" spans="1:19" ht="24" customHeight="1" thickBot="1" x14ac:dyDescent="0.25">
      <c r="A43" s="53"/>
      <c r="B43" s="97" t="s">
        <v>152</v>
      </c>
      <c r="C43" s="97" t="s">
        <v>167</v>
      </c>
      <c r="D43" s="85" t="str">
        <f t="shared" si="0"/>
        <v>EG_1.01.08</v>
      </c>
      <c r="E43" s="97" t="s">
        <v>111</v>
      </c>
      <c r="F43" s="51">
        <v>33.700000000000003</v>
      </c>
      <c r="G43" s="49" t="s">
        <v>70</v>
      </c>
      <c r="H43" s="97" t="s">
        <v>104</v>
      </c>
      <c r="I43" s="119"/>
      <c r="J43" s="119"/>
      <c r="K43" s="120"/>
      <c r="L43" s="121"/>
      <c r="M43" s="122"/>
      <c r="N43" s="123"/>
      <c r="O43" s="124"/>
      <c r="P43" s="124"/>
      <c r="Q43" s="125"/>
      <c r="R43" s="126"/>
      <c r="S43" s="127"/>
    </row>
    <row r="44" spans="1:19" ht="24" customHeight="1" thickBot="1" x14ac:dyDescent="0.25">
      <c r="A44" s="53"/>
      <c r="B44" s="97" t="s">
        <v>152</v>
      </c>
      <c r="C44" s="97" t="s">
        <v>168</v>
      </c>
      <c r="D44" s="85" t="str">
        <f t="shared" si="0"/>
        <v>EG_1.01.09</v>
      </c>
      <c r="E44" s="97" t="s">
        <v>109</v>
      </c>
      <c r="F44" s="51">
        <v>33.700000000000003</v>
      </c>
      <c r="G44" s="49" t="s">
        <v>70</v>
      </c>
      <c r="H44" s="97" t="s">
        <v>104</v>
      </c>
      <c r="I44" s="119"/>
      <c r="J44" s="119"/>
      <c r="K44" s="120"/>
      <c r="L44" s="121"/>
      <c r="M44" s="122"/>
      <c r="N44" s="123"/>
      <c r="O44" s="124"/>
      <c r="P44" s="124"/>
      <c r="Q44" s="125"/>
      <c r="R44" s="126"/>
      <c r="S44" s="127"/>
    </row>
    <row r="45" spans="1:19" ht="24" customHeight="1" thickBot="1" x14ac:dyDescent="0.25">
      <c r="A45" s="53" t="s">
        <v>96</v>
      </c>
      <c r="B45" s="97" t="s">
        <v>152</v>
      </c>
      <c r="C45" s="97" t="s">
        <v>169</v>
      </c>
      <c r="D45" s="85" t="str">
        <f t="shared" si="0"/>
        <v>EG_1.01.12</v>
      </c>
      <c r="E45" s="97" t="s">
        <v>170</v>
      </c>
      <c r="F45" s="51">
        <v>64.58</v>
      </c>
      <c r="G45" s="49" t="s">
        <v>371</v>
      </c>
      <c r="H45" s="97" t="s">
        <v>104</v>
      </c>
      <c r="I45" s="78" t="s">
        <v>365</v>
      </c>
      <c r="J45" s="78">
        <f t="shared" si="8"/>
        <v>2</v>
      </c>
      <c r="K45" s="79">
        <f t="shared" si="9"/>
        <v>96</v>
      </c>
      <c r="L45" s="80">
        <f t="shared" si="10"/>
        <v>6199.68</v>
      </c>
      <c r="M45" s="50">
        <f>VLOOKUP(G45,'Raumgruppen - Leistungswerte'!$C$2:$E$38,3)*$N45</f>
        <v>0</v>
      </c>
      <c r="N45" s="81">
        <v>1</v>
      </c>
      <c r="O45" s="82" t="e">
        <f t="shared" si="13"/>
        <v>#DIV/0!</v>
      </c>
      <c r="P45" s="82" t="e">
        <f t="shared" si="14"/>
        <v>#DIV/0!</v>
      </c>
      <c r="Q45" s="83" t="e">
        <f>O45*UR_StVS!$C$43</f>
        <v>#DIV/0!</v>
      </c>
      <c r="R45" s="106" t="e">
        <f t="shared" si="15"/>
        <v>#DIV/0!</v>
      </c>
      <c r="S45" s="109" t="e">
        <f t="shared" si="12"/>
        <v>#DIV/0!</v>
      </c>
    </row>
    <row r="46" spans="1:19" ht="24" customHeight="1" thickBot="1" x14ac:dyDescent="0.25">
      <c r="A46" s="53"/>
      <c r="B46" s="97" t="s">
        <v>152</v>
      </c>
      <c r="C46" s="97" t="s">
        <v>171</v>
      </c>
      <c r="D46" s="85" t="str">
        <f t="shared" si="0"/>
        <v>EG_1.01.15</v>
      </c>
      <c r="E46" s="97" t="s">
        <v>172</v>
      </c>
      <c r="F46" s="51">
        <v>42</v>
      </c>
      <c r="G46" s="49" t="s">
        <v>70</v>
      </c>
      <c r="H46" s="97" t="s">
        <v>104</v>
      </c>
      <c r="I46" s="119"/>
      <c r="J46" s="119"/>
      <c r="K46" s="120"/>
      <c r="L46" s="121"/>
      <c r="M46" s="122"/>
      <c r="N46" s="123"/>
      <c r="O46" s="124"/>
      <c r="P46" s="124"/>
      <c r="Q46" s="125"/>
      <c r="R46" s="126"/>
      <c r="S46" s="127"/>
    </row>
    <row r="47" spans="1:19" ht="24" customHeight="1" thickBot="1" x14ac:dyDescent="0.25">
      <c r="A47" s="53"/>
      <c r="B47" s="97" t="s">
        <v>152</v>
      </c>
      <c r="C47" s="97" t="s">
        <v>173</v>
      </c>
      <c r="D47" s="85" t="str">
        <f t="shared" si="0"/>
        <v>EG_1.01.16</v>
      </c>
      <c r="E47" s="97" t="s">
        <v>107</v>
      </c>
      <c r="F47" s="51">
        <v>42</v>
      </c>
      <c r="G47" s="84" t="s">
        <v>70</v>
      </c>
      <c r="H47" s="97" t="s">
        <v>104</v>
      </c>
      <c r="I47" s="119"/>
      <c r="J47" s="119"/>
      <c r="K47" s="120"/>
      <c r="L47" s="121"/>
      <c r="M47" s="122"/>
      <c r="N47" s="123"/>
      <c r="O47" s="124"/>
      <c r="P47" s="124"/>
      <c r="Q47" s="125"/>
      <c r="R47" s="126"/>
      <c r="S47" s="127"/>
    </row>
    <row r="48" spans="1:19" ht="24" customHeight="1" thickBot="1" x14ac:dyDescent="0.25">
      <c r="A48" s="53"/>
      <c r="B48" s="97" t="s">
        <v>152</v>
      </c>
      <c r="C48" s="97" t="s">
        <v>174</v>
      </c>
      <c r="D48" s="85" t="str">
        <f t="shared" si="0"/>
        <v>EG_1.01.40</v>
      </c>
      <c r="E48" s="97" t="s">
        <v>337</v>
      </c>
      <c r="F48" s="51">
        <v>27.82</v>
      </c>
      <c r="G48" s="49" t="s">
        <v>70</v>
      </c>
      <c r="H48" s="97" t="s">
        <v>104</v>
      </c>
      <c r="I48" s="119"/>
      <c r="J48" s="119"/>
      <c r="K48" s="120"/>
      <c r="L48" s="121"/>
      <c r="M48" s="122"/>
      <c r="N48" s="123"/>
      <c r="O48" s="124"/>
      <c r="P48" s="124"/>
      <c r="Q48" s="125"/>
      <c r="R48" s="126"/>
      <c r="S48" s="127"/>
    </row>
    <row r="49" spans="1:19" ht="24" customHeight="1" thickBot="1" x14ac:dyDescent="0.25">
      <c r="A49" s="53" t="s">
        <v>63</v>
      </c>
      <c r="B49" s="97" t="s">
        <v>152</v>
      </c>
      <c r="C49" s="97" t="s">
        <v>175</v>
      </c>
      <c r="D49" s="85" t="str">
        <f t="shared" si="0"/>
        <v>EG_1.02.01</v>
      </c>
      <c r="E49" s="97" t="s">
        <v>60</v>
      </c>
      <c r="F49" s="51">
        <v>5.68</v>
      </c>
      <c r="G49" s="49" t="s">
        <v>65</v>
      </c>
      <c r="H49" s="97" t="s">
        <v>102</v>
      </c>
      <c r="I49" s="78" t="s">
        <v>364</v>
      </c>
      <c r="J49" s="78">
        <f t="shared" si="8"/>
        <v>5</v>
      </c>
      <c r="K49" s="79">
        <f t="shared" si="9"/>
        <v>240</v>
      </c>
      <c r="L49" s="80">
        <f t="shared" si="10"/>
        <v>1363.1999999999998</v>
      </c>
      <c r="M49" s="50">
        <f>VLOOKUP(G49,'Raumgruppen - Leistungswerte'!$C$2:$E$38,3)*$N49</f>
        <v>0</v>
      </c>
      <c r="N49" s="81">
        <v>1</v>
      </c>
      <c r="O49" s="82" t="e">
        <f t="shared" si="13"/>
        <v>#DIV/0!</v>
      </c>
      <c r="P49" s="82" t="e">
        <f t="shared" si="14"/>
        <v>#DIV/0!</v>
      </c>
      <c r="Q49" s="83" t="e">
        <f>O49*UR_StVS!$C$43</f>
        <v>#DIV/0!</v>
      </c>
      <c r="R49" s="106" t="e">
        <f t="shared" si="15"/>
        <v>#DIV/0!</v>
      </c>
      <c r="S49" s="109" t="e">
        <f t="shared" si="12"/>
        <v>#DIV/0!</v>
      </c>
    </row>
    <row r="50" spans="1:19" ht="24" customHeight="1" thickBot="1" x14ac:dyDescent="0.25">
      <c r="A50" s="53" t="s">
        <v>63</v>
      </c>
      <c r="B50" s="97" t="s">
        <v>152</v>
      </c>
      <c r="C50" s="97" t="s">
        <v>176</v>
      </c>
      <c r="D50" s="85" t="str">
        <f t="shared" si="0"/>
        <v>EG_1.02.02</v>
      </c>
      <c r="E50" s="97" t="s">
        <v>59</v>
      </c>
      <c r="F50" s="51">
        <v>5.19</v>
      </c>
      <c r="G50" s="48" t="s">
        <v>65</v>
      </c>
      <c r="H50" s="97" t="s">
        <v>102</v>
      </c>
      <c r="I50" s="78" t="s">
        <v>364</v>
      </c>
      <c r="J50" s="78">
        <f t="shared" si="8"/>
        <v>5</v>
      </c>
      <c r="K50" s="79">
        <f t="shared" si="9"/>
        <v>240</v>
      </c>
      <c r="L50" s="80">
        <f t="shared" si="10"/>
        <v>1245.6000000000001</v>
      </c>
      <c r="M50" s="50">
        <f>VLOOKUP(G50,'Raumgruppen - Leistungswerte'!$C$2:$E$38,3)*$N50</f>
        <v>0</v>
      </c>
      <c r="N50" s="81">
        <v>1</v>
      </c>
      <c r="O50" s="82" t="e">
        <f t="shared" si="13"/>
        <v>#DIV/0!</v>
      </c>
      <c r="P50" s="82" t="e">
        <f t="shared" si="14"/>
        <v>#DIV/0!</v>
      </c>
      <c r="Q50" s="83" t="e">
        <f>O50*UR_StVS!$C$43</f>
        <v>#DIV/0!</v>
      </c>
      <c r="R50" s="106" t="e">
        <f t="shared" si="15"/>
        <v>#DIV/0!</v>
      </c>
      <c r="S50" s="109" t="e">
        <f t="shared" si="12"/>
        <v>#DIV/0!</v>
      </c>
    </row>
    <row r="51" spans="1:19" ht="24" customHeight="1" thickBot="1" x14ac:dyDescent="0.25">
      <c r="A51" s="53" t="s">
        <v>63</v>
      </c>
      <c r="B51" s="97" t="s">
        <v>152</v>
      </c>
      <c r="C51" s="97" t="s">
        <v>177</v>
      </c>
      <c r="D51" s="85" t="str">
        <f t="shared" si="0"/>
        <v>EG_1.02.03</v>
      </c>
      <c r="E51" s="97" t="s">
        <v>178</v>
      </c>
      <c r="F51" s="51">
        <v>21.99</v>
      </c>
      <c r="G51" s="48" t="s">
        <v>94</v>
      </c>
      <c r="H51" s="97" t="s">
        <v>102</v>
      </c>
      <c r="I51" s="78" t="s">
        <v>364</v>
      </c>
      <c r="J51" s="78">
        <f t="shared" si="8"/>
        <v>5</v>
      </c>
      <c r="K51" s="79">
        <f t="shared" si="9"/>
        <v>240</v>
      </c>
      <c r="L51" s="80">
        <f t="shared" si="10"/>
        <v>5277.5999999999995</v>
      </c>
      <c r="M51" s="50">
        <f>VLOOKUP(G51,'Raumgruppen - Leistungswerte'!$C$2:$E$38,3)*$N51</f>
        <v>0</v>
      </c>
      <c r="N51" s="81">
        <v>1</v>
      </c>
      <c r="O51" s="82" t="e">
        <f t="shared" si="13"/>
        <v>#DIV/0!</v>
      </c>
      <c r="P51" s="82" t="e">
        <f t="shared" si="14"/>
        <v>#DIV/0!</v>
      </c>
      <c r="Q51" s="83" t="e">
        <f>O51*UR_StVS!$C$43</f>
        <v>#DIV/0!</v>
      </c>
      <c r="R51" s="106" t="e">
        <f t="shared" si="15"/>
        <v>#DIV/0!</v>
      </c>
      <c r="S51" s="109" t="e">
        <f t="shared" si="12"/>
        <v>#DIV/0!</v>
      </c>
    </row>
    <row r="52" spans="1:19" ht="24" customHeight="1" thickBot="1" x14ac:dyDescent="0.25">
      <c r="A52" s="53" t="s">
        <v>63</v>
      </c>
      <c r="B52" s="97" t="s">
        <v>152</v>
      </c>
      <c r="C52" s="97" t="s">
        <v>179</v>
      </c>
      <c r="D52" s="85" t="str">
        <f t="shared" si="0"/>
        <v>EG_1.02.04</v>
      </c>
      <c r="E52" s="97" t="s">
        <v>116</v>
      </c>
      <c r="F52" s="51">
        <v>17.399999999999999</v>
      </c>
      <c r="G52" s="48" t="s">
        <v>92</v>
      </c>
      <c r="H52" s="97" t="s">
        <v>102</v>
      </c>
      <c r="I52" s="78" t="s">
        <v>364</v>
      </c>
      <c r="J52" s="78">
        <f t="shared" si="8"/>
        <v>5</v>
      </c>
      <c r="K52" s="79">
        <f t="shared" si="9"/>
        <v>240</v>
      </c>
      <c r="L52" s="80">
        <f t="shared" si="10"/>
        <v>4176</v>
      </c>
      <c r="M52" s="50">
        <f>VLOOKUP(G52,'Raumgruppen - Leistungswerte'!$C$2:$E$38,3)*$N52</f>
        <v>0</v>
      </c>
      <c r="N52" s="81">
        <v>1</v>
      </c>
      <c r="O52" s="82" t="e">
        <f t="shared" si="13"/>
        <v>#DIV/0!</v>
      </c>
      <c r="P52" s="82" t="e">
        <f t="shared" si="14"/>
        <v>#DIV/0!</v>
      </c>
      <c r="Q52" s="83" t="e">
        <f>O52*UR_StVS!$C$43</f>
        <v>#DIV/0!</v>
      </c>
      <c r="R52" s="106" t="e">
        <f t="shared" si="15"/>
        <v>#DIV/0!</v>
      </c>
      <c r="S52" s="109" t="e">
        <f t="shared" si="12"/>
        <v>#DIV/0!</v>
      </c>
    </row>
    <row r="53" spans="1:19" ht="24" customHeight="1" thickBot="1" x14ac:dyDescent="0.25">
      <c r="A53" s="53" t="s">
        <v>63</v>
      </c>
      <c r="B53" s="97" t="s">
        <v>152</v>
      </c>
      <c r="C53" s="97" t="s">
        <v>316</v>
      </c>
      <c r="D53" s="85" t="str">
        <f t="shared" si="0"/>
        <v>EG_1.02.04a</v>
      </c>
      <c r="E53" s="97" t="s">
        <v>311</v>
      </c>
      <c r="F53" s="51">
        <v>1.82</v>
      </c>
      <c r="G53" s="48" t="s">
        <v>65</v>
      </c>
      <c r="H53" s="97" t="s">
        <v>102</v>
      </c>
      <c r="I53" s="78" t="s">
        <v>364</v>
      </c>
      <c r="J53" s="78">
        <f t="shared" si="8"/>
        <v>5</v>
      </c>
      <c r="K53" s="79">
        <f t="shared" si="9"/>
        <v>240</v>
      </c>
      <c r="L53" s="80">
        <f t="shared" si="10"/>
        <v>436.8</v>
      </c>
      <c r="M53" s="50">
        <f>VLOOKUP(G53,'Raumgruppen - Leistungswerte'!$C$2:$E$38,3)*$N53</f>
        <v>0</v>
      </c>
      <c r="N53" s="81">
        <v>1</v>
      </c>
      <c r="O53" s="82" t="e">
        <f t="shared" si="13"/>
        <v>#DIV/0!</v>
      </c>
      <c r="P53" s="82" t="e">
        <f t="shared" si="14"/>
        <v>#DIV/0!</v>
      </c>
      <c r="Q53" s="83" t="e">
        <f>O53*UR_StVS!$C$43</f>
        <v>#DIV/0!</v>
      </c>
      <c r="R53" s="106" t="e">
        <f t="shared" si="15"/>
        <v>#DIV/0!</v>
      </c>
      <c r="S53" s="109" t="e">
        <f t="shared" si="12"/>
        <v>#DIV/0!</v>
      </c>
    </row>
    <row r="54" spans="1:19" ht="24" customHeight="1" thickBot="1" x14ac:dyDescent="0.25">
      <c r="A54" s="53" t="s">
        <v>63</v>
      </c>
      <c r="B54" s="97" t="s">
        <v>152</v>
      </c>
      <c r="C54" s="97" t="s">
        <v>180</v>
      </c>
      <c r="D54" s="85" t="str">
        <f t="shared" si="0"/>
        <v>EG_1.02.05</v>
      </c>
      <c r="E54" s="97" t="s">
        <v>181</v>
      </c>
      <c r="F54" s="51">
        <v>21.77</v>
      </c>
      <c r="G54" s="48" t="s">
        <v>94</v>
      </c>
      <c r="H54" s="97" t="s">
        <v>102</v>
      </c>
      <c r="I54" s="78" t="s">
        <v>364</v>
      </c>
      <c r="J54" s="78">
        <f t="shared" si="8"/>
        <v>5</v>
      </c>
      <c r="K54" s="79">
        <f t="shared" si="9"/>
        <v>240</v>
      </c>
      <c r="L54" s="80">
        <f t="shared" si="10"/>
        <v>5224.8</v>
      </c>
      <c r="M54" s="50">
        <f>VLOOKUP(G54,'Raumgruppen - Leistungswerte'!$C$2:$E$38,3)*$N54</f>
        <v>0</v>
      </c>
      <c r="N54" s="81">
        <v>1</v>
      </c>
      <c r="O54" s="82" t="e">
        <f t="shared" si="13"/>
        <v>#DIV/0!</v>
      </c>
      <c r="P54" s="82" t="e">
        <f t="shared" si="14"/>
        <v>#DIV/0!</v>
      </c>
      <c r="Q54" s="83" t="e">
        <f>O54*UR_StVS!$C$43</f>
        <v>#DIV/0!</v>
      </c>
      <c r="R54" s="106" t="e">
        <f t="shared" si="15"/>
        <v>#DIV/0!</v>
      </c>
      <c r="S54" s="109" t="e">
        <f t="shared" si="12"/>
        <v>#DIV/0!</v>
      </c>
    </row>
    <row r="55" spans="1:19" ht="24" customHeight="1" thickBot="1" x14ac:dyDescent="0.25">
      <c r="A55" s="53" t="s">
        <v>63</v>
      </c>
      <c r="B55" s="97" t="s">
        <v>152</v>
      </c>
      <c r="C55" s="97" t="s">
        <v>182</v>
      </c>
      <c r="D55" s="85" t="str">
        <f t="shared" si="0"/>
        <v>EG_1.02.06</v>
      </c>
      <c r="E55" s="97" t="s">
        <v>183</v>
      </c>
      <c r="F55" s="51">
        <v>6.9</v>
      </c>
      <c r="G55" s="48" t="s">
        <v>94</v>
      </c>
      <c r="H55" s="97" t="s">
        <v>102</v>
      </c>
      <c r="I55" s="78" t="s">
        <v>364</v>
      </c>
      <c r="J55" s="78">
        <f t="shared" si="8"/>
        <v>5</v>
      </c>
      <c r="K55" s="79">
        <f t="shared" si="9"/>
        <v>240</v>
      </c>
      <c r="L55" s="80">
        <f t="shared" si="10"/>
        <v>1656</v>
      </c>
      <c r="M55" s="50">
        <f>VLOOKUP(G55,'Raumgruppen - Leistungswerte'!$C$2:$E$38,3)*$N55</f>
        <v>0</v>
      </c>
      <c r="N55" s="81">
        <v>1</v>
      </c>
      <c r="O55" s="82" t="e">
        <f t="shared" si="13"/>
        <v>#DIV/0!</v>
      </c>
      <c r="P55" s="82" t="e">
        <f t="shared" si="14"/>
        <v>#DIV/0!</v>
      </c>
      <c r="Q55" s="83" t="e">
        <f>O55*UR_StVS!$C$43</f>
        <v>#DIV/0!</v>
      </c>
      <c r="R55" s="106" t="e">
        <f t="shared" si="15"/>
        <v>#DIV/0!</v>
      </c>
      <c r="S55" s="109" t="e">
        <f t="shared" si="12"/>
        <v>#DIV/0!</v>
      </c>
    </row>
    <row r="56" spans="1:19" ht="24" customHeight="1" thickBot="1" x14ac:dyDescent="0.25">
      <c r="A56" s="53" t="s">
        <v>63</v>
      </c>
      <c r="B56" s="97" t="s">
        <v>152</v>
      </c>
      <c r="C56" s="97" t="s">
        <v>317</v>
      </c>
      <c r="D56" s="85" t="str">
        <f t="shared" si="0"/>
        <v>EG_1.02.06a</v>
      </c>
      <c r="E56" s="97" t="s">
        <v>315</v>
      </c>
      <c r="F56" s="51">
        <v>0.66</v>
      </c>
      <c r="G56" s="48" t="s">
        <v>92</v>
      </c>
      <c r="H56" s="97" t="s">
        <v>102</v>
      </c>
      <c r="I56" s="78" t="s">
        <v>364</v>
      </c>
      <c r="J56" s="78">
        <f t="shared" si="8"/>
        <v>5</v>
      </c>
      <c r="K56" s="79">
        <f t="shared" si="9"/>
        <v>240</v>
      </c>
      <c r="L56" s="80">
        <f t="shared" si="10"/>
        <v>158.4</v>
      </c>
      <c r="M56" s="50">
        <f>VLOOKUP(G56,'Raumgruppen - Leistungswerte'!$C$2:$E$38,3)*$N56</f>
        <v>0</v>
      </c>
      <c r="N56" s="81">
        <v>1</v>
      </c>
      <c r="O56" s="82" t="e">
        <f t="shared" si="13"/>
        <v>#DIV/0!</v>
      </c>
      <c r="P56" s="82" t="e">
        <f t="shared" si="14"/>
        <v>#DIV/0!</v>
      </c>
      <c r="Q56" s="83" t="e">
        <f>O56*UR_StVS!$C$43</f>
        <v>#DIV/0!</v>
      </c>
      <c r="R56" s="106" t="e">
        <f t="shared" si="15"/>
        <v>#DIV/0!</v>
      </c>
      <c r="S56" s="109" t="e">
        <f t="shared" si="12"/>
        <v>#DIV/0!</v>
      </c>
    </row>
    <row r="57" spans="1:19" ht="24" customHeight="1" thickBot="1" x14ac:dyDescent="0.25">
      <c r="A57" s="53" t="s">
        <v>63</v>
      </c>
      <c r="B57" s="97" t="s">
        <v>152</v>
      </c>
      <c r="C57" s="97" t="s">
        <v>318</v>
      </c>
      <c r="D57" s="85" t="str">
        <f t="shared" si="0"/>
        <v>EG_1.02.06b</v>
      </c>
      <c r="E57" s="97" t="s">
        <v>311</v>
      </c>
      <c r="F57" s="51">
        <v>3.01</v>
      </c>
      <c r="G57" s="48" t="s">
        <v>65</v>
      </c>
      <c r="H57" s="97" t="s">
        <v>102</v>
      </c>
      <c r="I57" s="78" t="s">
        <v>364</v>
      </c>
      <c r="J57" s="78">
        <f t="shared" si="8"/>
        <v>5</v>
      </c>
      <c r="K57" s="79">
        <f t="shared" si="9"/>
        <v>240</v>
      </c>
      <c r="L57" s="80">
        <f t="shared" si="10"/>
        <v>722.4</v>
      </c>
      <c r="M57" s="50">
        <f>VLOOKUP(G57,'Raumgruppen - Leistungswerte'!$C$2:$E$38,3)*$N57</f>
        <v>0</v>
      </c>
      <c r="N57" s="81">
        <v>1</v>
      </c>
      <c r="O57" s="82" t="e">
        <f t="shared" si="13"/>
        <v>#DIV/0!</v>
      </c>
      <c r="P57" s="82" t="e">
        <f t="shared" si="14"/>
        <v>#DIV/0!</v>
      </c>
      <c r="Q57" s="83" t="e">
        <f>O57*UR_StVS!$C$43</f>
        <v>#DIV/0!</v>
      </c>
      <c r="R57" s="106" t="e">
        <f t="shared" si="15"/>
        <v>#DIV/0!</v>
      </c>
      <c r="S57" s="109" t="e">
        <f t="shared" si="12"/>
        <v>#DIV/0!</v>
      </c>
    </row>
    <row r="58" spans="1:19" ht="24" customHeight="1" thickBot="1" x14ac:dyDescent="0.25">
      <c r="A58" s="53" t="s">
        <v>63</v>
      </c>
      <c r="B58" s="97" t="s">
        <v>152</v>
      </c>
      <c r="C58" s="97" t="s">
        <v>184</v>
      </c>
      <c r="D58" s="85" t="str">
        <f t="shared" si="0"/>
        <v>EG_1.02.07</v>
      </c>
      <c r="E58" s="97" t="s">
        <v>185</v>
      </c>
      <c r="F58" s="51">
        <v>21.83</v>
      </c>
      <c r="G58" s="48" t="s">
        <v>94</v>
      </c>
      <c r="H58" s="97" t="s">
        <v>102</v>
      </c>
      <c r="I58" s="78" t="s">
        <v>364</v>
      </c>
      <c r="J58" s="78">
        <f t="shared" si="8"/>
        <v>5</v>
      </c>
      <c r="K58" s="79">
        <f t="shared" si="9"/>
        <v>240</v>
      </c>
      <c r="L58" s="80">
        <f t="shared" si="10"/>
        <v>5239.2</v>
      </c>
      <c r="M58" s="50">
        <f>VLOOKUP(G58,'Raumgruppen - Leistungswerte'!$C$2:$E$38,3)*$N58</f>
        <v>0</v>
      </c>
      <c r="N58" s="81">
        <v>1</v>
      </c>
      <c r="O58" s="82" t="e">
        <f t="shared" si="13"/>
        <v>#DIV/0!</v>
      </c>
      <c r="P58" s="82" t="e">
        <f t="shared" si="14"/>
        <v>#DIV/0!</v>
      </c>
      <c r="Q58" s="83" t="e">
        <f>O58*UR_StVS!$C$43</f>
        <v>#DIV/0!</v>
      </c>
      <c r="R58" s="106" t="e">
        <f t="shared" si="15"/>
        <v>#DIV/0!</v>
      </c>
      <c r="S58" s="109" t="e">
        <f t="shared" si="12"/>
        <v>#DIV/0!</v>
      </c>
    </row>
    <row r="59" spans="1:19" ht="24" customHeight="1" thickBot="1" x14ac:dyDescent="0.25">
      <c r="A59" s="53" t="s">
        <v>63</v>
      </c>
      <c r="B59" s="97" t="s">
        <v>152</v>
      </c>
      <c r="C59" s="97" t="s">
        <v>186</v>
      </c>
      <c r="D59" s="85" t="str">
        <f t="shared" si="0"/>
        <v>EG_1.02.08</v>
      </c>
      <c r="E59" s="97" t="s">
        <v>116</v>
      </c>
      <c r="F59" s="51">
        <v>21.66</v>
      </c>
      <c r="G59" s="48" t="s">
        <v>92</v>
      </c>
      <c r="H59" s="97" t="s">
        <v>102</v>
      </c>
      <c r="I59" s="78" t="s">
        <v>364</v>
      </c>
      <c r="J59" s="78">
        <f t="shared" si="8"/>
        <v>5</v>
      </c>
      <c r="K59" s="79">
        <f t="shared" si="9"/>
        <v>240</v>
      </c>
      <c r="L59" s="80">
        <f t="shared" si="10"/>
        <v>5198.3999999999996</v>
      </c>
      <c r="M59" s="50">
        <f>VLOOKUP(G59,'Raumgruppen - Leistungswerte'!$C$2:$E$38,3)*$N59</f>
        <v>0</v>
      </c>
      <c r="N59" s="81">
        <v>1</v>
      </c>
      <c r="O59" s="82" t="e">
        <f t="shared" si="13"/>
        <v>#DIV/0!</v>
      </c>
      <c r="P59" s="82" t="e">
        <f t="shared" si="14"/>
        <v>#DIV/0!</v>
      </c>
      <c r="Q59" s="83" t="e">
        <f>O59*UR_StVS!$C$43</f>
        <v>#DIV/0!</v>
      </c>
      <c r="R59" s="106" t="e">
        <f t="shared" si="15"/>
        <v>#DIV/0!</v>
      </c>
      <c r="S59" s="109" t="e">
        <f t="shared" si="12"/>
        <v>#DIV/0!</v>
      </c>
    </row>
    <row r="60" spans="1:19" ht="24" customHeight="1" thickBot="1" x14ac:dyDescent="0.25">
      <c r="A60" s="53" t="s">
        <v>63</v>
      </c>
      <c r="B60" s="97" t="s">
        <v>152</v>
      </c>
      <c r="C60" s="97" t="s">
        <v>187</v>
      </c>
      <c r="D60" s="85" t="str">
        <f t="shared" si="0"/>
        <v>EG_1.02.09</v>
      </c>
      <c r="E60" s="97" t="s">
        <v>188</v>
      </c>
      <c r="F60" s="51">
        <v>21.77</v>
      </c>
      <c r="G60" s="48" t="s">
        <v>94</v>
      </c>
      <c r="H60" s="97" t="s">
        <v>102</v>
      </c>
      <c r="I60" s="78" t="s">
        <v>364</v>
      </c>
      <c r="J60" s="78">
        <f t="shared" si="8"/>
        <v>5</v>
      </c>
      <c r="K60" s="79">
        <f t="shared" si="9"/>
        <v>240</v>
      </c>
      <c r="L60" s="80">
        <f t="shared" si="10"/>
        <v>5224.8</v>
      </c>
      <c r="M60" s="50">
        <f>VLOOKUP(G60,'Raumgruppen - Leistungswerte'!$C$2:$E$38,3)*$N60</f>
        <v>0</v>
      </c>
      <c r="N60" s="81">
        <v>1</v>
      </c>
      <c r="O60" s="82" t="e">
        <f t="shared" si="13"/>
        <v>#DIV/0!</v>
      </c>
      <c r="P60" s="82" t="e">
        <f t="shared" si="14"/>
        <v>#DIV/0!</v>
      </c>
      <c r="Q60" s="83" t="e">
        <f>O60*UR_StVS!$C$43</f>
        <v>#DIV/0!</v>
      </c>
      <c r="R60" s="106" t="e">
        <f t="shared" si="15"/>
        <v>#DIV/0!</v>
      </c>
      <c r="S60" s="109" t="e">
        <f t="shared" si="12"/>
        <v>#DIV/0!</v>
      </c>
    </row>
    <row r="61" spans="1:19" ht="24" customHeight="1" thickBot="1" x14ac:dyDescent="0.25">
      <c r="A61" s="53" t="s">
        <v>63</v>
      </c>
      <c r="B61" s="97" t="s">
        <v>152</v>
      </c>
      <c r="C61" s="97" t="s">
        <v>189</v>
      </c>
      <c r="D61" s="85" t="str">
        <f t="shared" ref="D61:D113" si="16">B61&amp;"_"&amp;C61</f>
        <v>EG_1.02.10</v>
      </c>
      <c r="E61" s="97" t="s">
        <v>91</v>
      </c>
      <c r="F61" s="51">
        <v>6.32</v>
      </c>
      <c r="G61" s="48" t="s">
        <v>65</v>
      </c>
      <c r="H61" s="97" t="s">
        <v>102</v>
      </c>
      <c r="I61" s="78" t="s">
        <v>364</v>
      </c>
      <c r="J61" s="78">
        <f t="shared" si="8"/>
        <v>5</v>
      </c>
      <c r="K61" s="79">
        <f t="shared" si="9"/>
        <v>240</v>
      </c>
      <c r="L61" s="80">
        <f t="shared" ref="L61:L113" si="17">F61*K61</f>
        <v>1516.8000000000002</v>
      </c>
      <c r="M61" s="50">
        <f>VLOOKUP(G61,'Raumgruppen - Leistungswerte'!$C$2:$E$38,3)*$N61</f>
        <v>0</v>
      </c>
      <c r="N61" s="81">
        <v>1</v>
      </c>
      <c r="O61" s="82" t="e">
        <f t="shared" ref="O61:O84" si="18">IF(K61=0,0,F61/M61)</f>
        <v>#DIV/0!</v>
      </c>
      <c r="P61" s="82" t="e">
        <f t="shared" ref="P61:P84" si="19">O61*J61</f>
        <v>#DIV/0!</v>
      </c>
      <c r="Q61" s="83" t="e">
        <f>O61*UR_StVS!$C$43</f>
        <v>#DIV/0!</v>
      </c>
      <c r="R61" s="106" t="e">
        <f t="shared" ref="R61:R84" si="20">K61*Q61</f>
        <v>#DIV/0!</v>
      </c>
      <c r="S61" s="109" t="e">
        <f t="shared" si="12"/>
        <v>#DIV/0!</v>
      </c>
    </row>
    <row r="62" spans="1:19" ht="24" customHeight="1" thickBot="1" x14ac:dyDescent="0.25">
      <c r="A62" s="53" t="s">
        <v>63</v>
      </c>
      <c r="B62" s="97" t="s">
        <v>152</v>
      </c>
      <c r="C62" s="97" t="s">
        <v>190</v>
      </c>
      <c r="D62" s="85" t="str">
        <f t="shared" si="16"/>
        <v>EG_1.02.12</v>
      </c>
      <c r="E62" s="97" t="s">
        <v>191</v>
      </c>
      <c r="F62" s="51">
        <v>7.43</v>
      </c>
      <c r="G62" s="48" t="s">
        <v>94</v>
      </c>
      <c r="H62" s="97" t="s">
        <v>102</v>
      </c>
      <c r="I62" s="78" t="s">
        <v>364</v>
      </c>
      <c r="J62" s="78">
        <f t="shared" ref="J62:J114" si="21">K62/48</f>
        <v>5</v>
      </c>
      <c r="K62" s="79">
        <f t="shared" ref="K62:K93" si="22">MID(I62,2,2)*IF(LEFT(I62,1)="W",48,IF(LEFT(I62,1)="M",12,1))</f>
        <v>240</v>
      </c>
      <c r="L62" s="80">
        <f t="shared" si="17"/>
        <v>1783.1999999999998</v>
      </c>
      <c r="M62" s="50">
        <f>VLOOKUP(G62,'Raumgruppen - Leistungswerte'!$C$2:$E$38,3)*$N62</f>
        <v>0</v>
      </c>
      <c r="N62" s="81">
        <v>1</v>
      </c>
      <c r="O62" s="82" t="e">
        <f t="shared" si="18"/>
        <v>#DIV/0!</v>
      </c>
      <c r="P62" s="82" t="e">
        <f t="shared" si="19"/>
        <v>#DIV/0!</v>
      </c>
      <c r="Q62" s="83" t="e">
        <f>O62*UR_StVS!$C$43</f>
        <v>#DIV/0!</v>
      </c>
      <c r="R62" s="106" t="e">
        <f t="shared" si="20"/>
        <v>#DIV/0!</v>
      </c>
      <c r="S62" s="109" t="e">
        <f t="shared" ref="S62:S114" si="23">R62/12</f>
        <v>#DIV/0!</v>
      </c>
    </row>
    <row r="63" spans="1:19" ht="24" customHeight="1" thickBot="1" x14ac:dyDescent="0.25">
      <c r="A63" s="53" t="s">
        <v>63</v>
      </c>
      <c r="B63" s="97" t="s">
        <v>152</v>
      </c>
      <c r="C63" s="97" t="s">
        <v>319</v>
      </c>
      <c r="D63" s="85" t="str">
        <f t="shared" si="16"/>
        <v>EG_1.02.12a</v>
      </c>
      <c r="E63" s="97" t="s">
        <v>315</v>
      </c>
      <c r="F63" s="51">
        <v>1.71</v>
      </c>
      <c r="G63" s="48" t="s">
        <v>92</v>
      </c>
      <c r="H63" s="97" t="s">
        <v>102</v>
      </c>
      <c r="I63" s="78" t="s">
        <v>364</v>
      </c>
      <c r="J63" s="78">
        <f t="shared" si="21"/>
        <v>5</v>
      </c>
      <c r="K63" s="79">
        <f t="shared" si="22"/>
        <v>240</v>
      </c>
      <c r="L63" s="80">
        <f t="shared" si="17"/>
        <v>410.4</v>
      </c>
      <c r="M63" s="50">
        <f>VLOOKUP(G63,'Raumgruppen - Leistungswerte'!$C$2:$E$38,3)*$N63</f>
        <v>0</v>
      </c>
      <c r="N63" s="81">
        <v>1</v>
      </c>
      <c r="O63" s="82" t="e">
        <f t="shared" si="18"/>
        <v>#DIV/0!</v>
      </c>
      <c r="P63" s="82" t="e">
        <f t="shared" si="19"/>
        <v>#DIV/0!</v>
      </c>
      <c r="Q63" s="83" t="e">
        <f>O63*UR_StVS!$C$43</f>
        <v>#DIV/0!</v>
      </c>
      <c r="R63" s="106" t="e">
        <f t="shared" si="20"/>
        <v>#DIV/0!</v>
      </c>
      <c r="S63" s="109" t="e">
        <f t="shared" si="23"/>
        <v>#DIV/0!</v>
      </c>
    </row>
    <row r="64" spans="1:19" ht="24" customHeight="1" thickBot="1" x14ac:dyDescent="0.25">
      <c r="A64" s="53" t="s">
        <v>63</v>
      </c>
      <c r="B64" s="97" t="s">
        <v>152</v>
      </c>
      <c r="C64" s="97" t="s">
        <v>320</v>
      </c>
      <c r="D64" s="85" t="str">
        <f t="shared" si="16"/>
        <v>EG_1.02.12b</v>
      </c>
      <c r="E64" s="97" t="s">
        <v>311</v>
      </c>
      <c r="F64" s="51">
        <v>1.98</v>
      </c>
      <c r="G64" s="48" t="s">
        <v>65</v>
      </c>
      <c r="H64" s="97" t="s">
        <v>102</v>
      </c>
      <c r="I64" s="78" t="s">
        <v>364</v>
      </c>
      <c r="J64" s="78">
        <f t="shared" si="21"/>
        <v>5</v>
      </c>
      <c r="K64" s="79">
        <f t="shared" si="22"/>
        <v>240</v>
      </c>
      <c r="L64" s="80">
        <f t="shared" si="17"/>
        <v>475.2</v>
      </c>
      <c r="M64" s="50">
        <f>VLOOKUP(G64,'Raumgruppen - Leistungswerte'!$C$2:$E$38,3)*$N64</f>
        <v>0</v>
      </c>
      <c r="N64" s="81">
        <v>1</v>
      </c>
      <c r="O64" s="82" t="e">
        <f t="shared" si="18"/>
        <v>#DIV/0!</v>
      </c>
      <c r="P64" s="82" t="e">
        <f t="shared" si="19"/>
        <v>#DIV/0!</v>
      </c>
      <c r="Q64" s="83" t="e">
        <f>O64*UR_StVS!$C$43</f>
        <v>#DIV/0!</v>
      </c>
      <c r="R64" s="106" t="e">
        <f t="shared" si="20"/>
        <v>#DIV/0!</v>
      </c>
      <c r="S64" s="109" t="e">
        <f t="shared" si="23"/>
        <v>#DIV/0!</v>
      </c>
    </row>
    <row r="65" spans="1:19" ht="24" customHeight="1" thickBot="1" x14ac:dyDescent="0.25">
      <c r="A65" s="53" t="s">
        <v>63</v>
      </c>
      <c r="B65" s="97" t="s">
        <v>152</v>
      </c>
      <c r="C65" s="97" t="s">
        <v>192</v>
      </c>
      <c r="D65" s="85" t="str">
        <f t="shared" si="16"/>
        <v>EG_1.02.13</v>
      </c>
      <c r="E65" s="98" t="s">
        <v>193</v>
      </c>
      <c r="F65" s="52">
        <v>6.15</v>
      </c>
      <c r="G65" s="48" t="s">
        <v>94</v>
      </c>
      <c r="H65" s="98" t="s">
        <v>102</v>
      </c>
      <c r="I65" s="78" t="s">
        <v>364</v>
      </c>
      <c r="J65" s="78">
        <f t="shared" si="21"/>
        <v>5</v>
      </c>
      <c r="K65" s="79">
        <f t="shared" si="22"/>
        <v>240</v>
      </c>
      <c r="L65" s="80">
        <f t="shared" si="17"/>
        <v>1476</v>
      </c>
      <c r="M65" s="50">
        <f>VLOOKUP(G65,'Raumgruppen - Leistungswerte'!$C$2:$E$38,3)*$N65</f>
        <v>0</v>
      </c>
      <c r="N65" s="81">
        <v>1</v>
      </c>
      <c r="O65" s="82" t="e">
        <f t="shared" si="18"/>
        <v>#DIV/0!</v>
      </c>
      <c r="P65" s="82" t="e">
        <f t="shared" si="19"/>
        <v>#DIV/0!</v>
      </c>
      <c r="Q65" s="83" t="e">
        <f>O65*UR_StVS!$C$43</f>
        <v>#DIV/0!</v>
      </c>
      <c r="R65" s="106" t="e">
        <f t="shared" si="20"/>
        <v>#DIV/0!</v>
      </c>
      <c r="S65" s="109" t="e">
        <f t="shared" si="23"/>
        <v>#DIV/0!</v>
      </c>
    </row>
    <row r="66" spans="1:19" ht="24" customHeight="1" thickBot="1" x14ac:dyDescent="0.25">
      <c r="A66" s="53" t="s">
        <v>63</v>
      </c>
      <c r="B66" s="97" t="s">
        <v>152</v>
      </c>
      <c r="C66" s="97" t="s">
        <v>321</v>
      </c>
      <c r="D66" s="85" t="str">
        <f t="shared" si="16"/>
        <v>EG_1.02.13a</v>
      </c>
      <c r="E66" s="97" t="s">
        <v>315</v>
      </c>
      <c r="F66" s="51">
        <v>1.48</v>
      </c>
      <c r="G66" s="48" t="s">
        <v>92</v>
      </c>
      <c r="H66" s="97" t="s">
        <v>102</v>
      </c>
      <c r="I66" s="78" t="s">
        <v>364</v>
      </c>
      <c r="J66" s="78">
        <f t="shared" si="21"/>
        <v>5</v>
      </c>
      <c r="K66" s="79">
        <f t="shared" si="22"/>
        <v>240</v>
      </c>
      <c r="L66" s="80">
        <f t="shared" si="17"/>
        <v>355.2</v>
      </c>
      <c r="M66" s="50">
        <f>VLOOKUP(G66,'Raumgruppen - Leistungswerte'!$C$2:$E$38,3)*$N66</f>
        <v>0</v>
      </c>
      <c r="N66" s="81">
        <v>1</v>
      </c>
      <c r="O66" s="82" t="e">
        <f t="shared" si="18"/>
        <v>#DIV/0!</v>
      </c>
      <c r="P66" s="82" t="e">
        <f t="shared" si="19"/>
        <v>#DIV/0!</v>
      </c>
      <c r="Q66" s="83" t="e">
        <f>O66*UR_StVS!$C$43</f>
        <v>#DIV/0!</v>
      </c>
      <c r="R66" s="106" t="e">
        <f t="shared" si="20"/>
        <v>#DIV/0!</v>
      </c>
      <c r="S66" s="109" t="e">
        <f t="shared" si="23"/>
        <v>#DIV/0!</v>
      </c>
    </row>
    <row r="67" spans="1:19" ht="24" customHeight="1" thickBot="1" x14ac:dyDescent="0.25">
      <c r="A67" s="53" t="s">
        <v>63</v>
      </c>
      <c r="B67" s="97" t="s">
        <v>152</v>
      </c>
      <c r="C67" s="97" t="s">
        <v>322</v>
      </c>
      <c r="D67" s="85" t="str">
        <f t="shared" si="16"/>
        <v>EG_1.02.13b</v>
      </c>
      <c r="E67" s="97" t="s">
        <v>311</v>
      </c>
      <c r="F67" s="51">
        <v>1.98</v>
      </c>
      <c r="G67" s="48" t="s">
        <v>65</v>
      </c>
      <c r="H67" s="97" t="s">
        <v>102</v>
      </c>
      <c r="I67" s="78" t="s">
        <v>364</v>
      </c>
      <c r="J67" s="78">
        <f t="shared" si="21"/>
        <v>5</v>
      </c>
      <c r="K67" s="79">
        <f t="shared" si="22"/>
        <v>240</v>
      </c>
      <c r="L67" s="80">
        <f t="shared" si="17"/>
        <v>475.2</v>
      </c>
      <c r="M67" s="50">
        <f>VLOOKUP(G67,'Raumgruppen - Leistungswerte'!$C$2:$E$38,3)*$N67</f>
        <v>0</v>
      </c>
      <c r="N67" s="81">
        <v>1</v>
      </c>
      <c r="O67" s="82" t="e">
        <f t="shared" si="18"/>
        <v>#DIV/0!</v>
      </c>
      <c r="P67" s="82" t="e">
        <f t="shared" si="19"/>
        <v>#DIV/0!</v>
      </c>
      <c r="Q67" s="83" t="e">
        <f>O67*UR_StVS!$C$43</f>
        <v>#DIV/0!</v>
      </c>
      <c r="R67" s="106" t="e">
        <f t="shared" si="20"/>
        <v>#DIV/0!</v>
      </c>
      <c r="S67" s="109" t="e">
        <f t="shared" si="23"/>
        <v>#DIV/0!</v>
      </c>
    </row>
    <row r="68" spans="1:19" ht="24" customHeight="1" thickBot="1" x14ac:dyDescent="0.25">
      <c r="A68" s="53" t="s">
        <v>63</v>
      </c>
      <c r="B68" s="97" t="s">
        <v>152</v>
      </c>
      <c r="C68" s="97" t="s">
        <v>194</v>
      </c>
      <c r="D68" s="85" t="str">
        <f t="shared" si="16"/>
        <v>EG_1.02.14</v>
      </c>
      <c r="E68" s="97" t="s">
        <v>195</v>
      </c>
      <c r="F68" s="51">
        <v>21.77</v>
      </c>
      <c r="G68" s="48" t="s">
        <v>94</v>
      </c>
      <c r="H68" s="97" t="s">
        <v>102</v>
      </c>
      <c r="I68" s="78" t="s">
        <v>364</v>
      </c>
      <c r="J68" s="78">
        <f t="shared" si="21"/>
        <v>5</v>
      </c>
      <c r="K68" s="79">
        <f t="shared" si="22"/>
        <v>240</v>
      </c>
      <c r="L68" s="80">
        <f t="shared" si="17"/>
        <v>5224.8</v>
      </c>
      <c r="M68" s="50">
        <f>VLOOKUP(G68,'Raumgruppen - Leistungswerte'!$C$2:$E$38,3)*$N68</f>
        <v>0</v>
      </c>
      <c r="N68" s="81">
        <v>1</v>
      </c>
      <c r="O68" s="82" t="e">
        <f t="shared" si="18"/>
        <v>#DIV/0!</v>
      </c>
      <c r="P68" s="82" t="e">
        <f t="shared" si="19"/>
        <v>#DIV/0!</v>
      </c>
      <c r="Q68" s="83" t="e">
        <f>O68*UR_StVS!$C$43</f>
        <v>#DIV/0!</v>
      </c>
      <c r="R68" s="106" t="e">
        <f t="shared" si="20"/>
        <v>#DIV/0!</v>
      </c>
      <c r="S68" s="109" t="e">
        <f t="shared" si="23"/>
        <v>#DIV/0!</v>
      </c>
    </row>
    <row r="69" spans="1:19" ht="24" customHeight="1" thickBot="1" x14ac:dyDescent="0.25">
      <c r="A69" s="53" t="s">
        <v>63</v>
      </c>
      <c r="B69" s="97" t="s">
        <v>152</v>
      </c>
      <c r="C69" s="97" t="s">
        <v>196</v>
      </c>
      <c r="D69" s="85" t="str">
        <f t="shared" si="16"/>
        <v>EG_1.02.15</v>
      </c>
      <c r="E69" s="97" t="s">
        <v>116</v>
      </c>
      <c r="F69" s="51">
        <v>21.52</v>
      </c>
      <c r="G69" s="48" t="s">
        <v>92</v>
      </c>
      <c r="H69" s="97" t="s">
        <v>102</v>
      </c>
      <c r="I69" s="78" t="s">
        <v>364</v>
      </c>
      <c r="J69" s="78">
        <f t="shared" si="21"/>
        <v>5</v>
      </c>
      <c r="K69" s="79">
        <f t="shared" si="22"/>
        <v>240</v>
      </c>
      <c r="L69" s="80">
        <f t="shared" si="17"/>
        <v>5164.8</v>
      </c>
      <c r="M69" s="50">
        <f>VLOOKUP(G69,'Raumgruppen - Leistungswerte'!$C$2:$E$38,3)*$N69</f>
        <v>0</v>
      </c>
      <c r="N69" s="81">
        <v>1</v>
      </c>
      <c r="O69" s="82" t="e">
        <f t="shared" si="18"/>
        <v>#DIV/0!</v>
      </c>
      <c r="P69" s="82" t="e">
        <f t="shared" si="19"/>
        <v>#DIV/0!</v>
      </c>
      <c r="Q69" s="83" t="e">
        <f>O69*UR_StVS!$C$43</f>
        <v>#DIV/0!</v>
      </c>
      <c r="R69" s="106" t="e">
        <f t="shared" si="20"/>
        <v>#DIV/0!</v>
      </c>
      <c r="S69" s="109" t="e">
        <f t="shared" si="23"/>
        <v>#DIV/0!</v>
      </c>
    </row>
    <row r="70" spans="1:19" ht="24" customHeight="1" thickBot="1" x14ac:dyDescent="0.25">
      <c r="A70" s="53" t="s">
        <v>63</v>
      </c>
      <c r="B70" s="97" t="s">
        <v>152</v>
      </c>
      <c r="C70" s="97" t="s">
        <v>197</v>
      </c>
      <c r="D70" s="85" t="str">
        <f t="shared" si="16"/>
        <v>EG_1.02.16</v>
      </c>
      <c r="E70" s="97" t="s">
        <v>198</v>
      </c>
      <c r="F70" s="51">
        <v>21.83</v>
      </c>
      <c r="G70" s="48" t="s">
        <v>94</v>
      </c>
      <c r="H70" s="97" t="s">
        <v>102</v>
      </c>
      <c r="I70" s="78" t="s">
        <v>364</v>
      </c>
      <c r="J70" s="78">
        <f t="shared" si="21"/>
        <v>5</v>
      </c>
      <c r="K70" s="79">
        <f t="shared" si="22"/>
        <v>240</v>
      </c>
      <c r="L70" s="80">
        <f t="shared" si="17"/>
        <v>5239.2</v>
      </c>
      <c r="M70" s="50">
        <f>VLOOKUP(G70,'Raumgruppen - Leistungswerte'!$C$2:$E$38,3)*$N70</f>
        <v>0</v>
      </c>
      <c r="N70" s="81">
        <v>1</v>
      </c>
      <c r="O70" s="82" t="e">
        <f t="shared" si="18"/>
        <v>#DIV/0!</v>
      </c>
      <c r="P70" s="82" t="e">
        <f t="shared" si="19"/>
        <v>#DIV/0!</v>
      </c>
      <c r="Q70" s="83" t="e">
        <f>O70*UR_StVS!$C$43</f>
        <v>#DIV/0!</v>
      </c>
      <c r="R70" s="106" t="e">
        <f t="shared" si="20"/>
        <v>#DIV/0!</v>
      </c>
      <c r="S70" s="109" t="e">
        <f t="shared" si="23"/>
        <v>#DIV/0!</v>
      </c>
    </row>
    <row r="71" spans="1:19" ht="24" customHeight="1" thickBot="1" x14ac:dyDescent="0.25">
      <c r="A71" s="53" t="s">
        <v>63</v>
      </c>
      <c r="B71" s="97" t="s">
        <v>152</v>
      </c>
      <c r="C71" s="97" t="s">
        <v>199</v>
      </c>
      <c r="D71" s="85" t="str">
        <f t="shared" si="16"/>
        <v>EG_1.02.17</v>
      </c>
      <c r="E71" s="97" t="s">
        <v>91</v>
      </c>
      <c r="F71" s="51">
        <v>6.32</v>
      </c>
      <c r="G71" s="48" t="s">
        <v>65</v>
      </c>
      <c r="H71" s="97" t="s">
        <v>102</v>
      </c>
      <c r="I71" s="78" t="s">
        <v>364</v>
      </c>
      <c r="J71" s="78">
        <f t="shared" si="21"/>
        <v>5</v>
      </c>
      <c r="K71" s="79">
        <f t="shared" si="22"/>
        <v>240</v>
      </c>
      <c r="L71" s="80">
        <f t="shared" si="17"/>
        <v>1516.8000000000002</v>
      </c>
      <c r="M71" s="50">
        <f>VLOOKUP(G71,'Raumgruppen - Leistungswerte'!$C$2:$E$38,3)*$N71</f>
        <v>0</v>
      </c>
      <c r="N71" s="81">
        <v>1</v>
      </c>
      <c r="O71" s="82" t="e">
        <f t="shared" si="18"/>
        <v>#DIV/0!</v>
      </c>
      <c r="P71" s="82" t="e">
        <f t="shared" si="19"/>
        <v>#DIV/0!</v>
      </c>
      <c r="Q71" s="83" t="e">
        <f>O71*UR_StVS!$C$43</f>
        <v>#DIV/0!</v>
      </c>
      <c r="R71" s="106" t="e">
        <f t="shared" si="20"/>
        <v>#DIV/0!</v>
      </c>
      <c r="S71" s="109" t="e">
        <f t="shared" si="23"/>
        <v>#DIV/0!</v>
      </c>
    </row>
    <row r="72" spans="1:19" ht="24" customHeight="1" thickBot="1" x14ac:dyDescent="0.25">
      <c r="A72" s="53" t="s">
        <v>63</v>
      </c>
      <c r="B72" s="97" t="s">
        <v>152</v>
      </c>
      <c r="C72" s="97" t="s">
        <v>200</v>
      </c>
      <c r="D72" s="85" t="str">
        <f t="shared" si="16"/>
        <v>EG_1.02.18</v>
      </c>
      <c r="E72" s="97" t="s">
        <v>201</v>
      </c>
      <c r="F72" s="51">
        <v>6.9</v>
      </c>
      <c r="G72" s="48" t="s">
        <v>94</v>
      </c>
      <c r="H72" s="97" t="s">
        <v>102</v>
      </c>
      <c r="I72" s="78" t="s">
        <v>364</v>
      </c>
      <c r="J72" s="78">
        <f t="shared" si="21"/>
        <v>5</v>
      </c>
      <c r="K72" s="79">
        <f t="shared" si="22"/>
        <v>240</v>
      </c>
      <c r="L72" s="80">
        <f t="shared" si="17"/>
        <v>1656</v>
      </c>
      <c r="M72" s="50">
        <f>VLOOKUP(G72,'Raumgruppen - Leistungswerte'!$C$2:$E$38,3)*$N72</f>
        <v>0</v>
      </c>
      <c r="N72" s="81">
        <v>1</v>
      </c>
      <c r="O72" s="82" t="e">
        <f t="shared" si="18"/>
        <v>#DIV/0!</v>
      </c>
      <c r="P72" s="82" t="e">
        <f t="shared" si="19"/>
        <v>#DIV/0!</v>
      </c>
      <c r="Q72" s="83" t="e">
        <f>O72*UR_StVS!$C$43</f>
        <v>#DIV/0!</v>
      </c>
      <c r="R72" s="106" t="e">
        <f t="shared" si="20"/>
        <v>#DIV/0!</v>
      </c>
      <c r="S72" s="109" t="e">
        <f t="shared" si="23"/>
        <v>#DIV/0!</v>
      </c>
    </row>
    <row r="73" spans="1:19" ht="24" customHeight="1" thickBot="1" x14ac:dyDescent="0.25">
      <c r="A73" s="53" t="s">
        <v>63</v>
      </c>
      <c r="B73" s="97" t="s">
        <v>152</v>
      </c>
      <c r="C73" s="97" t="s">
        <v>323</v>
      </c>
      <c r="D73" s="85" t="str">
        <f t="shared" si="16"/>
        <v>EG_1.02.18a</v>
      </c>
      <c r="E73" s="97" t="s">
        <v>315</v>
      </c>
      <c r="F73" s="51">
        <v>0.66</v>
      </c>
      <c r="G73" s="48" t="s">
        <v>92</v>
      </c>
      <c r="H73" s="97" t="s">
        <v>102</v>
      </c>
      <c r="I73" s="78" t="s">
        <v>364</v>
      </c>
      <c r="J73" s="78">
        <f t="shared" si="21"/>
        <v>5</v>
      </c>
      <c r="K73" s="79">
        <f t="shared" si="22"/>
        <v>240</v>
      </c>
      <c r="L73" s="80">
        <f t="shared" si="17"/>
        <v>158.4</v>
      </c>
      <c r="M73" s="50">
        <f>VLOOKUP(G73,'Raumgruppen - Leistungswerte'!$C$2:$E$38,3)*$N73</f>
        <v>0</v>
      </c>
      <c r="N73" s="81">
        <v>1</v>
      </c>
      <c r="O73" s="82" t="e">
        <f t="shared" si="18"/>
        <v>#DIV/0!</v>
      </c>
      <c r="P73" s="82" t="e">
        <f t="shared" si="19"/>
        <v>#DIV/0!</v>
      </c>
      <c r="Q73" s="83" t="e">
        <f>O73*UR_StVS!$C$43</f>
        <v>#DIV/0!</v>
      </c>
      <c r="R73" s="106" t="e">
        <f t="shared" si="20"/>
        <v>#DIV/0!</v>
      </c>
      <c r="S73" s="109" t="e">
        <f t="shared" si="23"/>
        <v>#DIV/0!</v>
      </c>
    </row>
    <row r="74" spans="1:19" ht="24" customHeight="1" thickBot="1" x14ac:dyDescent="0.25">
      <c r="A74" s="53" t="s">
        <v>63</v>
      </c>
      <c r="B74" s="97" t="s">
        <v>152</v>
      </c>
      <c r="C74" s="97" t="s">
        <v>324</v>
      </c>
      <c r="D74" s="85" t="str">
        <f t="shared" si="16"/>
        <v>EG_1.02.18b</v>
      </c>
      <c r="E74" s="97" t="s">
        <v>311</v>
      </c>
      <c r="F74" s="51">
        <v>3.01</v>
      </c>
      <c r="G74" s="48" t="s">
        <v>65</v>
      </c>
      <c r="H74" s="97" t="s">
        <v>102</v>
      </c>
      <c r="I74" s="78" t="s">
        <v>364</v>
      </c>
      <c r="J74" s="78">
        <f t="shared" si="21"/>
        <v>5</v>
      </c>
      <c r="K74" s="79">
        <f t="shared" si="22"/>
        <v>240</v>
      </c>
      <c r="L74" s="80">
        <f t="shared" si="17"/>
        <v>722.4</v>
      </c>
      <c r="M74" s="50">
        <f>VLOOKUP(G74,'Raumgruppen - Leistungswerte'!$C$2:$E$38,3)*$N74</f>
        <v>0</v>
      </c>
      <c r="N74" s="81">
        <v>1</v>
      </c>
      <c r="O74" s="82" t="e">
        <f t="shared" si="18"/>
        <v>#DIV/0!</v>
      </c>
      <c r="P74" s="82" t="e">
        <f t="shared" si="19"/>
        <v>#DIV/0!</v>
      </c>
      <c r="Q74" s="83" t="e">
        <f>O74*UR_StVS!$C$43</f>
        <v>#DIV/0!</v>
      </c>
      <c r="R74" s="106" t="e">
        <f t="shared" si="20"/>
        <v>#DIV/0!</v>
      </c>
      <c r="S74" s="109" t="e">
        <f t="shared" si="23"/>
        <v>#DIV/0!</v>
      </c>
    </row>
    <row r="75" spans="1:19" ht="24" customHeight="1" thickBot="1" x14ac:dyDescent="0.25">
      <c r="A75" s="53" t="s">
        <v>63</v>
      </c>
      <c r="B75" s="97" t="s">
        <v>152</v>
      </c>
      <c r="C75" s="97" t="s">
        <v>202</v>
      </c>
      <c r="D75" s="85" t="str">
        <f t="shared" si="16"/>
        <v>EG_1.02.19</v>
      </c>
      <c r="E75" s="97" t="s">
        <v>203</v>
      </c>
      <c r="F75" s="51">
        <v>21.77</v>
      </c>
      <c r="G75" s="48" t="s">
        <v>94</v>
      </c>
      <c r="H75" s="97" t="s">
        <v>102</v>
      </c>
      <c r="I75" s="78" t="s">
        <v>364</v>
      </c>
      <c r="J75" s="78">
        <f t="shared" si="21"/>
        <v>5</v>
      </c>
      <c r="K75" s="79">
        <f t="shared" si="22"/>
        <v>240</v>
      </c>
      <c r="L75" s="80">
        <f t="shared" si="17"/>
        <v>5224.8</v>
      </c>
      <c r="M75" s="50">
        <f>VLOOKUP(G75,'Raumgruppen - Leistungswerte'!$C$2:$E$38,3)*$N75</f>
        <v>0</v>
      </c>
      <c r="N75" s="81">
        <v>1</v>
      </c>
      <c r="O75" s="82" t="e">
        <f t="shared" si="18"/>
        <v>#DIV/0!</v>
      </c>
      <c r="P75" s="82" t="e">
        <f t="shared" si="19"/>
        <v>#DIV/0!</v>
      </c>
      <c r="Q75" s="83" t="e">
        <f>O75*UR_StVS!$C$43</f>
        <v>#DIV/0!</v>
      </c>
      <c r="R75" s="106" t="e">
        <f t="shared" si="20"/>
        <v>#DIV/0!</v>
      </c>
      <c r="S75" s="109" t="e">
        <f t="shared" si="23"/>
        <v>#DIV/0!</v>
      </c>
    </row>
    <row r="76" spans="1:19" ht="24" customHeight="1" thickBot="1" x14ac:dyDescent="0.25">
      <c r="A76" s="53" t="s">
        <v>63</v>
      </c>
      <c r="B76" s="97" t="s">
        <v>152</v>
      </c>
      <c r="C76" s="97" t="s">
        <v>204</v>
      </c>
      <c r="D76" s="85" t="str">
        <f t="shared" si="16"/>
        <v>EG_1.02.20</v>
      </c>
      <c r="E76" s="97" t="s">
        <v>125</v>
      </c>
      <c r="F76" s="51">
        <v>19.22</v>
      </c>
      <c r="G76" s="48" t="s">
        <v>65</v>
      </c>
      <c r="H76" s="97" t="s">
        <v>102</v>
      </c>
      <c r="I76" s="78" t="s">
        <v>364</v>
      </c>
      <c r="J76" s="78">
        <f t="shared" si="21"/>
        <v>5</v>
      </c>
      <c r="K76" s="79">
        <f t="shared" si="22"/>
        <v>240</v>
      </c>
      <c r="L76" s="80">
        <f t="shared" si="17"/>
        <v>4612.7999999999993</v>
      </c>
      <c r="M76" s="50">
        <f>VLOOKUP(G76,'Raumgruppen - Leistungswerte'!$C$2:$E$38,3)*$N76</f>
        <v>0</v>
      </c>
      <c r="N76" s="81">
        <v>1</v>
      </c>
      <c r="O76" s="82" t="e">
        <f t="shared" si="18"/>
        <v>#DIV/0!</v>
      </c>
      <c r="P76" s="82" t="e">
        <f t="shared" si="19"/>
        <v>#DIV/0!</v>
      </c>
      <c r="Q76" s="83" t="e">
        <f>O76*UR_StVS!$C$43</f>
        <v>#DIV/0!</v>
      </c>
      <c r="R76" s="106" t="e">
        <f t="shared" si="20"/>
        <v>#DIV/0!</v>
      </c>
      <c r="S76" s="109" t="e">
        <f t="shared" si="23"/>
        <v>#DIV/0!</v>
      </c>
    </row>
    <row r="77" spans="1:19" ht="24" customHeight="1" thickBot="1" x14ac:dyDescent="0.25">
      <c r="A77" s="53" t="s">
        <v>63</v>
      </c>
      <c r="B77" s="97" t="s">
        <v>152</v>
      </c>
      <c r="C77" s="97" t="s">
        <v>205</v>
      </c>
      <c r="D77" s="85" t="str">
        <f t="shared" si="16"/>
        <v>EG_1.02.21</v>
      </c>
      <c r="E77" s="97" t="s">
        <v>206</v>
      </c>
      <c r="F77" s="51">
        <v>22.08</v>
      </c>
      <c r="G77" s="48" t="s">
        <v>94</v>
      </c>
      <c r="H77" s="97" t="s">
        <v>102</v>
      </c>
      <c r="I77" s="78" t="s">
        <v>364</v>
      </c>
      <c r="J77" s="78">
        <f t="shared" si="21"/>
        <v>5</v>
      </c>
      <c r="K77" s="79">
        <f t="shared" si="22"/>
        <v>240</v>
      </c>
      <c r="L77" s="80">
        <f t="shared" si="17"/>
        <v>5299.2</v>
      </c>
      <c r="M77" s="50">
        <f>VLOOKUP(G77,'Raumgruppen - Leistungswerte'!$C$2:$E$38,3)*$N77</f>
        <v>0</v>
      </c>
      <c r="N77" s="81">
        <v>1</v>
      </c>
      <c r="O77" s="82" t="e">
        <f t="shared" si="18"/>
        <v>#DIV/0!</v>
      </c>
      <c r="P77" s="82" t="e">
        <f t="shared" si="19"/>
        <v>#DIV/0!</v>
      </c>
      <c r="Q77" s="83" t="e">
        <f>O77*UR_StVS!$C$43</f>
        <v>#DIV/0!</v>
      </c>
      <c r="R77" s="106" t="e">
        <f t="shared" si="20"/>
        <v>#DIV/0!</v>
      </c>
      <c r="S77" s="109" t="e">
        <f t="shared" si="23"/>
        <v>#DIV/0!</v>
      </c>
    </row>
    <row r="78" spans="1:19" ht="24" customHeight="1" thickBot="1" x14ac:dyDescent="0.25">
      <c r="A78" s="53" t="s">
        <v>63</v>
      </c>
      <c r="B78" s="97" t="s">
        <v>152</v>
      </c>
      <c r="C78" s="97" t="s">
        <v>207</v>
      </c>
      <c r="D78" s="85" t="str">
        <f t="shared" si="16"/>
        <v>EG_1.02.22</v>
      </c>
      <c r="E78" s="97" t="s">
        <v>149</v>
      </c>
      <c r="F78" s="51">
        <v>10.88</v>
      </c>
      <c r="G78" s="48" t="s">
        <v>148</v>
      </c>
      <c r="H78" s="97" t="s">
        <v>102</v>
      </c>
      <c r="I78" s="78" t="s">
        <v>364</v>
      </c>
      <c r="J78" s="78">
        <f t="shared" si="21"/>
        <v>5</v>
      </c>
      <c r="K78" s="79">
        <f t="shared" si="22"/>
        <v>240</v>
      </c>
      <c r="L78" s="80">
        <f t="shared" si="17"/>
        <v>2611.2000000000003</v>
      </c>
      <c r="M78" s="50">
        <f>VLOOKUP(G78,'Raumgruppen - Leistungswerte'!$C$2:$E$38,3)*$N78</f>
        <v>0</v>
      </c>
      <c r="N78" s="81">
        <v>1</v>
      </c>
      <c r="O78" s="82" t="e">
        <f t="shared" si="18"/>
        <v>#DIV/0!</v>
      </c>
      <c r="P78" s="82" t="e">
        <f t="shared" si="19"/>
        <v>#DIV/0!</v>
      </c>
      <c r="Q78" s="83" t="e">
        <f>O78*UR_StVS!$C$43</f>
        <v>#DIV/0!</v>
      </c>
      <c r="R78" s="106" t="e">
        <f t="shared" si="20"/>
        <v>#DIV/0!</v>
      </c>
      <c r="S78" s="109" t="e">
        <f t="shared" si="23"/>
        <v>#DIV/0!</v>
      </c>
    </row>
    <row r="79" spans="1:19" ht="24" customHeight="1" thickBot="1" x14ac:dyDescent="0.25">
      <c r="A79" s="53"/>
      <c r="B79" s="97" t="s">
        <v>152</v>
      </c>
      <c r="C79" s="97" t="s">
        <v>208</v>
      </c>
      <c r="D79" s="85" t="str">
        <f t="shared" si="16"/>
        <v>EG_1.02.25</v>
      </c>
      <c r="E79" s="97" t="s">
        <v>209</v>
      </c>
      <c r="F79" s="51">
        <v>10.88</v>
      </c>
      <c r="G79" s="48" t="s">
        <v>70</v>
      </c>
      <c r="H79" s="97" t="s">
        <v>102</v>
      </c>
      <c r="I79" s="119"/>
      <c r="J79" s="119"/>
      <c r="K79" s="120"/>
      <c r="L79" s="121"/>
      <c r="M79" s="122"/>
      <c r="N79" s="123"/>
      <c r="O79" s="124"/>
      <c r="P79" s="124"/>
      <c r="Q79" s="125"/>
      <c r="R79" s="126"/>
      <c r="S79" s="127"/>
    </row>
    <row r="80" spans="1:19" ht="24" customHeight="1" thickBot="1" x14ac:dyDescent="0.25">
      <c r="A80" s="53"/>
      <c r="B80" s="97" t="s">
        <v>152</v>
      </c>
      <c r="C80" s="97" t="s">
        <v>210</v>
      </c>
      <c r="D80" s="85" t="str">
        <f t="shared" si="16"/>
        <v>EG_1.02.28</v>
      </c>
      <c r="E80" s="97" t="s">
        <v>336</v>
      </c>
      <c r="F80" s="51">
        <v>30.92</v>
      </c>
      <c r="G80" s="48" t="s">
        <v>70</v>
      </c>
      <c r="H80" s="97" t="s">
        <v>104</v>
      </c>
      <c r="I80" s="119"/>
      <c r="J80" s="119"/>
      <c r="K80" s="120"/>
      <c r="L80" s="121"/>
      <c r="M80" s="122"/>
      <c r="N80" s="123"/>
      <c r="O80" s="124"/>
      <c r="P80" s="124"/>
      <c r="Q80" s="125"/>
      <c r="R80" s="126"/>
      <c r="S80" s="127"/>
    </row>
    <row r="81" spans="1:19" ht="24" customHeight="1" thickBot="1" x14ac:dyDescent="0.25">
      <c r="A81" s="53"/>
      <c r="B81" s="97" t="s">
        <v>152</v>
      </c>
      <c r="C81" s="97" t="s">
        <v>211</v>
      </c>
      <c r="D81" s="85" t="str">
        <f t="shared" si="16"/>
        <v>EG_1.02.29</v>
      </c>
      <c r="E81" s="97" t="s">
        <v>339</v>
      </c>
      <c r="F81" s="51">
        <v>30.92</v>
      </c>
      <c r="G81" s="48" t="s">
        <v>70</v>
      </c>
      <c r="H81" s="97" t="s">
        <v>104</v>
      </c>
      <c r="I81" s="119"/>
      <c r="J81" s="119"/>
      <c r="K81" s="120"/>
      <c r="L81" s="121"/>
      <c r="M81" s="122"/>
      <c r="N81" s="123"/>
      <c r="O81" s="124"/>
      <c r="P81" s="124"/>
      <c r="Q81" s="125"/>
      <c r="R81" s="126"/>
      <c r="S81" s="127"/>
    </row>
    <row r="82" spans="1:19" ht="24" customHeight="1" thickBot="1" x14ac:dyDescent="0.25">
      <c r="A82" s="53"/>
      <c r="B82" s="97" t="s">
        <v>152</v>
      </c>
      <c r="C82" s="97" t="s">
        <v>212</v>
      </c>
      <c r="D82" s="85" t="str">
        <f t="shared" si="16"/>
        <v>EG_1.02.31</v>
      </c>
      <c r="E82" s="97" t="s">
        <v>213</v>
      </c>
      <c r="F82" s="51">
        <v>10.14</v>
      </c>
      <c r="G82" s="48" t="s">
        <v>70</v>
      </c>
      <c r="H82" s="98" t="s">
        <v>102</v>
      </c>
      <c r="I82" s="119"/>
      <c r="J82" s="119"/>
      <c r="K82" s="120"/>
      <c r="L82" s="121"/>
      <c r="M82" s="122"/>
      <c r="N82" s="123"/>
      <c r="O82" s="124"/>
      <c r="P82" s="124"/>
      <c r="Q82" s="125"/>
      <c r="R82" s="126"/>
      <c r="S82" s="127"/>
    </row>
    <row r="83" spans="1:19" ht="24" customHeight="1" thickBot="1" x14ac:dyDescent="0.25">
      <c r="A83" s="53" t="s">
        <v>96</v>
      </c>
      <c r="B83" s="97" t="s">
        <v>152</v>
      </c>
      <c r="C83" s="97" t="s">
        <v>214</v>
      </c>
      <c r="D83" s="85" t="str">
        <f t="shared" si="16"/>
        <v>EG_1.02.32</v>
      </c>
      <c r="E83" s="97" t="s">
        <v>59</v>
      </c>
      <c r="F83" s="51">
        <v>8.17</v>
      </c>
      <c r="G83" s="48" t="s">
        <v>65</v>
      </c>
      <c r="H83" s="97" t="s">
        <v>102</v>
      </c>
      <c r="I83" s="78" t="s">
        <v>363</v>
      </c>
      <c r="J83" s="78">
        <f t="shared" si="21"/>
        <v>1</v>
      </c>
      <c r="K83" s="79">
        <f t="shared" si="22"/>
        <v>48</v>
      </c>
      <c r="L83" s="80">
        <f t="shared" si="17"/>
        <v>392.15999999999997</v>
      </c>
      <c r="M83" s="50">
        <f>VLOOKUP(G83,'Raumgruppen - Leistungswerte'!$C$2:$E$38,3)*$N83</f>
        <v>0</v>
      </c>
      <c r="N83" s="81">
        <v>1</v>
      </c>
      <c r="O83" s="82" t="e">
        <f t="shared" si="18"/>
        <v>#DIV/0!</v>
      </c>
      <c r="P83" s="82" t="e">
        <f t="shared" si="19"/>
        <v>#DIV/0!</v>
      </c>
      <c r="Q83" s="83" t="e">
        <f>O83*UR_StVS!$C$43</f>
        <v>#DIV/0!</v>
      </c>
      <c r="R83" s="106" t="e">
        <f t="shared" si="20"/>
        <v>#DIV/0!</v>
      </c>
      <c r="S83" s="109" t="e">
        <f t="shared" si="23"/>
        <v>#DIV/0!</v>
      </c>
    </row>
    <row r="84" spans="1:19" ht="24" customHeight="1" thickBot="1" x14ac:dyDescent="0.25">
      <c r="A84" s="53" t="s">
        <v>96</v>
      </c>
      <c r="B84" s="97" t="s">
        <v>152</v>
      </c>
      <c r="C84" s="97" t="s">
        <v>215</v>
      </c>
      <c r="D84" s="85" t="str">
        <f t="shared" si="16"/>
        <v>EG_1.02.32a</v>
      </c>
      <c r="E84" s="98" t="s">
        <v>59</v>
      </c>
      <c r="F84" s="51">
        <v>35.299999999999997</v>
      </c>
      <c r="G84" s="48" t="s">
        <v>65</v>
      </c>
      <c r="H84" s="98" t="s">
        <v>102</v>
      </c>
      <c r="I84" s="78" t="s">
        <v>363</v>
      </c>
      <c r="J84" s="78">
        <f t="shared" si="21"/>
        <v>1</v>
      </c>
      <c r="K84" s="79">
        <f t="shared" si="22"/>
        <v>48</v>
      </c>
      <c r="L84" s="80">
        <f t="shared" si="17"/>
        <v>1694.3999999999999</v>
      </c>
      <c r="M84" s="50">
        <f>VLOOKUP(G84,'Raumgruppen - Leistungswerte'!$C$2:$E$38,3)*$N84</f>
        <v>0</v>
      </c>
      <c r="N84" s="81">
        <v>1</v>
      </c>
      <c r="O84" s="82" t="e">
        <f t="shared" si="18"/>
        <v>#DIV/0!</v>
      </c>
      <c r="P84" s="82" t="e">
        <f t="shared" si="19"/>
        <v>#DIV/0!</v>
      </c>
      <c r="Q84" s="83" t="e">
        <f>O84*UR_StVS!$C$43</f>
        <v>#DIV/0!</v>
      </c>
      <c r="R84" s="106" t="e">
        <f t="shared" si="20"/>
        <v>#DIV/0!</v>
      </c>
      <c r="S84" s="109" t="e">
        <f t="shared" si="23"/>
        <v>#DIV/0!</v>
      </c>
    </row>
    <row r="85" spans="1:19" ht="24" customHeight="1" thickBot="1" x14ac:dyDescent="0.25">
      <c r="A85" s="53"/>
      <c r="B85" s="97" t="s">
        <v>152</v>
      </c>
      <c r="C85" s="97" t="s">
        <v>216</v>
      </c>
      <c r="D85" s="85" t="str">
        <f t="shared" si="16"/>
        <v>EG_1.02.33</v>
      </c>
      <c r="E85" s="97" t="s">
        <v>338</v>
      </c>
      <c r="F85" s="51">
        <v>27.82</v>
      </c>
      <c r="G85" s="48" t="s">
        <v>70</v>
      </c>
      <c r="H85" s="98" t="s">
        <v>104</v>
      </c>
      <c r="I85" s="119"/>
      <c r="J85" s="78"/>
      <c r="K85" s="120"/>
      <c r="L85" s="121"/>
      <c r="M85" s="122"/>
      <c r="N85" s="123"/>
      <c r="O85" s="124"/>
      <c r="P85" s="124"/>
      <c r="Q85" s="125"/>
      <c r="R85" s="126"/>
      <c r="S85" s="127"/>
    </row>
    <row r="86" spans="1:19" ht="24" customHeight="1" thickBot="1" x14ac:dyDescent="0.25">
      <c r="A86" s="53" t="s">
        <v>96</v>
      </c>
      <c r="B86" s="97" t="s">
        <v>152</v>
      </c>
      <c r="C86" s="97" t="s">
        <v>217</v>
      </c>
      <c r="D86" s="85" t="str">
        <f t="shared" si="16"/>
        <v>EG_1.02.36</v>
      </c>
      <c r="E86" s="98" t="s">
        <v>60</v>
      </c>
      <c r="F86" s="51">
        <v>8.19</v>
      </c>
      <c r="G86" s="48" t="s">
        <v>65</v>
      </c>
      <c r="H86" s="98" t="s">
        <v>102</v>
      </c>
      <c r="I86" s="78" t="s">
        <v>363</v>
      </c>
      <c r="J86" s="78">
        <f t="shared" si="21"/>
        <v>1</v>
      </c>
      <c r="K86" s="79">
        <f t="shared" si="22"/>
        <v>48</v>
      </c>
      <c r="L86" s="80">
        <f t="shared" si="17"/>
        <v>393.12</v>
      </c>
      <c r="M86" s="50">
        <f>VLOOKUP(G86,'Raumgruppen - Leistungswerte'!$C$2:$E$38,3)*$N86</f>
        <v>0</v>
      </c>
      <c r="N86" s="81">
        <v>1</v>
      </c>
      <c r="O86" s="82" t="e">
        <f t="shared" ref="O86:O113" si="24">IF(K86=0,0,F86/M86)</f>
        <v>#DIV/0!</v>
      </c>
      <c r="P86" s="82" t="e">
        <f t="shared" ref="P86:P113" si="25">O86*J86</f>
        <v>#DIV/0!</v>
      </c>
      <c r="Q86" s="83" t="e">
        <f>O86*UR_StVS!$C$43</f>
        <v>#DIV/0!</v>
      </c>
      <c r="R86" s="106" t="e">
        <f t="shared" ref="R86:R113" si="26">K86*Q86</f>
        <v>#DIV/0!</v>
      </c>
      <c r="S86" s="109" t="e">
        <f t="shared" si="23"/>
        <v>#DIV/0!</v>
      </c>
    </row>
    <row r="87" spans="1:19" ht="24" customHeight="1" thickBot="1" x14ac:dyDescent="0.25">
      <c r="A87" s="53" t="s">
        <v>96</v>
      </c>
      <c r="B87" s="97" t="s">
        <v>152</v>
      </c>
      <c r="C87" s="97" t="s">
        <v>218</v>
      </c>
      <c r="D87" s="85" t="str">
        <f t="shared" si="16"/>
        <v>EG_1.02.36a</v>
      </c>
      <c r="E87" s="97" t="s">
        <v>60</v>
      </c>
      <c r="F87" s="51">
        <v>34.950000000000003</v>
      </c>
      <c r="G87" s="48" t="s">
        <v>65</v>
      </c>
      <c r="H87" s="97" t="s">
        <v>102</v>
      </c>
      <c r="I87" s="78" t="s">
        <v>363</v>
      </c>
      <c r="J87" s="78">
        <f t="shared" si="21"/>
        <v>1</v>
      </c>
      <c r="K87" s="79">
        <f t="shared" si="22"/>
        <v>48</v>
      </c>
      <c r="L87" s="80">
        <f t="shared" si="17"/>
        <v>1677.6000000000001</v>
      </c>
      <c r="M87" s="50">
        <f>VLOOKUP(G87,'Raumgruppen - Leistungswerte'!$C$2:$E$38,3)*$N87</f>
        <v>0</v>
      </c>
      <c r="N87" s="81">
        <v>1</v>
      </c>
      <c r="O87" s="82" t="e">
        <f t="shared" si="24"/>
        <v>#DIV/0!</v>
      </c>
      <c r="P87" s="82" t="e">
        <f t="shared" si="25"/>
        <v>#DIV/0!</v>
      </c>
      <c r="Q87" s="83" t="e">
        <f>O87*UR_StVS!$C$43</f>
        <v>#DIV/0!</v>
      </c>
      <c r="R87" s="106" t="e">
        <f t="shared" si="26"/>
        <v>#DIV/0!</v>
      </c>
      <c r="S87" s="109" t="e">
        <f t="shared" si="23"/>
        <v>#DIV/0!</v>
      </c>
    </row>
    <row r="88" spans="1:19" ht="24" customHeight="1" thickBot="1" x14ac:dyDescent="0.25">
      <c r="A88" s="53"/>
      <c r="B88" s="97" t="s">
        <v>152</v>
      </c>
      <c r="C88" s="97" t="s">
        <v>219</v>
      </c>
      <c r="D88" s="85" t="str">
        <f t="shared" si="16"/>
        <v>EG_1.02.37</v>
      </c>
      <c r="E88" s="97" t="s">
        <v>213</v>
      </c>
      <c r="F88" s="51">
        <v>10.14</v>
      </c>
      <c r="G88" s="48" t="s">
        <v>70</v>
      </c>
      <c r="H88" s="97" t="s">
        <v>102</v>
      </c>
      <c r="I88" s="119"/>
      <c r="J88" s="119"/>
      <c r="K88" s="120"/>
      <c r="L88" s="121"/>
      <c r="M88" s="122"/>
      <c r="N88" s="123"/>
      <c r="O88" s="124"/>
      <c r="P88" s="124"/>
      <c r="Q88" s="125"/>
      <c r="R88" s="126"/>
      <c r="S88" s="127"/>
    </row>
    <row r="89" spans="1:19" ht="24" customHeight="1" thickBot="1" x14ac:dyDescent="0.25">
      <c r="A89" s="53" t="s">
        <v>96</v>
      </c>
      <c r="B89" s="97" t="s">
        <v>152</v>
      </c>
      <c r="C89" s="97" t="s">
        <v>220</v>
      </c>
      <c r="D89" s="85" t="str">
        <f t="shared" si="16"/>
        <v>EG_1.03.01</v>
      </c>
      <c r="E89" s="98" t="s">
        <v>221</v>
      </c>
      <c r="F89" s="52">
        <v>21.79</v>
      </c>
      <c r="G89" s="49" t="s">
        <v>88</v>
      </c>
      <c r="H89" s="98" t="s">
        <v>102</v>
      </c>
      <c r="I89" s="78" t="s">
        <v>363</v>
      </c>
      <c r="J89" s="78">
        <f t="shared" si="21"/>
        <v>1</v>
      </c>
      <c r="K89" s="79">
        <f t="shared" si="22"/>
        <v>48</v>
      </c>
      <c r="L89" s="80">
        <f t="shared" si="17"/>
        <v>1045.92</v>
      </c>
      <c r="M89" s="50">
        <f>VLOOKUP(G89,'Raumgruppen - Leistungswerte'!$C$2:$E$38,3)*$N89</f>
        <v>0</v>
      </c>
      <c r="N89" s="81">
        <v>1</v>
      </c>
      <c r="O89" s="82" t="e">
        <f t="shared" si="24"/>
        <v>#DIV/0!</v>
      </c>
      <c r="P89" s="82" t="e">
        <f t="shared" si="25"/>
        <v>#DIV/0!</v>
      </c>
      <c r="Q89" s="83" t="e">
        <f>O89*UR_StVS!$C$43</f>
        <v>#DIV/0!</v>
      </c>
      <c r="R89" s="106" t="e">
        <f t="shared" si="26"/>
        <v>#DIV/0!</v>
      </c>
      <c r="S89" s="109" t="e">
        <f t="shared" si="23"/>
        <v>#DIV/0!</v>
      </c>
    </row>
    <row r="90" spans="1:19" ht="24" customHeight="1" thickBot="1" x14ac:dyDescent="0.25">
      <c r="A90" s="53" t="s">
        <v>96</v>
      </c>
      <c r="B90" s="97" t="s">
        <v>152</v>
      </c>
      <c r="C90" s="97" t="s">
        <v>222</v>
      </c>
      <c r="D90" s="85" t="str">
        <f t="shared" si="16"/>
        <v>EG_1.03.02</v>
      </c>
      <c r="E90" s="98" t="s">
        <v>223</v>
      </c>
      <c r="F90" s="52">
        <v>115.46</v>
      </c>
      <c r="G90" s="49" t="s">
        <v>371</v>
      </c>
      <c r="H90" s="98" t="s">
        <v>102</v>
      </c>
      <c r="I90" s="78" t="s">
        <v>363</v>
      </c>
      <c r="J90" s="78">
        <f t="shared" si="21"/>
        <v>1</v>
      </c>
      <c r="K90" s="79">
        <f t="shared" si="22"/>
        <v>48</v>
      </c>
      <c r="L90" s="80">
        <f t="shared" si="17"/>
        <v>5542.08</v>
      </c>
      <c r="M90" s="50">
        <f>VLOOKUP(G90,'Raumgruppen - Leistungswerte'!$C$2:$E$38,3)*$N90</f>
        <v>0</v>
      </c>
      <c r="N90" s="81">
        <v>1</v>
      </c>
      <c r="O90" s="82" t="e">
        <f t="shared" si="24"/>
        <v>#DIV/0!</v>
      </c>
      <c r="P90" s="82" t="e">
        <f t="shared" si="25"/>
        <v>#DIV/0!</v>
      </c>
      <c r="Q90" s="83" t="e">
        <f>O90*UR_StVS!$C$43</f>
        <v>#DIV/0!</v>
      </c>
      <c r="R90" s="106" t="e">
        <f t="shared" si="26"/>
        <v>#DIV/0!</v>
      </c>
      <c r="S90" s="109" t="e">
        <f t="shared" si="23"/>
        <v>#DIV/0!</v>
      </c>
    </row>
    <row r="91" spans="1:19" ht="24" customHeight="1" thickBot="1" x14ac:dyDescent="0.25">
      <c r="A91" s="53" t="s">
        <v>96</v>
      </c>
      <c r="B91" s="97" t="s">
        <v>152</v>
      </c>
      <c r="C91" s="97" t="s">
        <v>224</v>
      </c>
      <c r="D91" s="85" t="str">
        <f t="shared" si="16"/>
        <v>EG_1.03.03</v>
      </c>
      <c r="E91" s="97" t="s">
        <v>225</v>
      </c>
      <c r="F91" s="51">
        <v>22.38</v>
      </c>
      <c r="G91" s="49" t="s">
        <v>96</v>
      </c>
      <c r="H91" s="97" t="s">
        <v>102</v>
      </c>
      <c r="I91" s="78" t="s">
        <v>365</v>
      </c>
      <c r="J91" s="78">
        <f t="shared" si="21"/>
        <v>2</v>
      </c>
      <c r="K91" s="79">
        <f t="shared" si="22"/>
        <v>96</v>
      </c>
      <c r="L91" s="80">
        <f t="shared" si="17"/>
        <v>2148.48</v>
      </c>
      <c r="M91" s="50">
        <f>VLOOKUP(G91,'Raumgruppen - Leistungswerte'!$C$2:$E$38,3)*$N91</f>
        <v>0</v>
      </c>
      <c r="N91" s="81">
        <v>1</v>
      </c>
      <c r="O91" s="82" t="e">
        <f t="shared" si="24"/>
        <v>#DIV/0!</v>
      </c>
      <c r="P91" s="82" t="e">
        <f t="shared" si="25"/>
        <v>#DIV/0!</v>
      </c>
      <c r="Q91" s="83" t="e">
        <f>O91*UR_StVS!$C$43</f>
        <v>#DIV/0!</v>
      </c>
      <c r="R91" s="106" t="e">
        <f t="shared" si="26"/>
        <v>#DIV/0!</v>
      </c>
      <c r="S91" s="109" t="e">
        <f t="shared" si="23"/>
        <v>#DIV/0!</v>
      </c>
    </row>
    <row r="92" spans="1:19" ht="24" customHeight="1" thickBot="1" x14ac:dyDescent="0.25">
      <c r="A92" s="53" t="s">
        <v>63</v>
      </c>
      <c r="B92" s="97" t="s">
        <v>152</v>
      </c>
      <c r="C92" s="97" t="s">
        <v>226</v>
      </c>
      <c r="D92" s="85" t="str">
        <f t="shared" si="16"/>
        <v>EG_1.03.05</v>
      </c>
      <c r="E92" s="98" t="s">
        <v>227</v>
      </c>
      <c r="F92" s="51">
        <v>9.1999999999999993</v>
      </c>
      <c r="G92" s="49" t="s">
        <v>371</v>
      </c>
      <c r="H92" s="97" t="s">
        <v>102</v>
      </c>
      <c r="I92" s="78" t="s">
        <v>364</v>
      </c>
      <c r="J92" s="78">
        <f t="shared" si="21"/>
        <v>5</v>
      </c>
      <c r="K92" s="79">
        <f t="shared" si="22"/>
        <v>240</v>
      </c>
      <c r="L92" s="80">
        <f t="shared" si="17"/>
        <v>2208</v>
      </c>
      <c r="M92" s="50">
        <f>VLOOKUP(G92,'Raumgruppen - Leistungswerte'!$C$2:$E$38,3)*$N92</f>
        <v>0</v>
      </c>
      <c r="N92" s="81">
        <v>1</v>
      </c>
      <c r="O92" s="82" t="e">
        <f t="shared" si="24"/>
        <v>#DIV/0!</v>
      </c>
      <c r="P92" s="82" t="e">
        <f t="shared" si="25"/>
        <v>#DIV/0!</v>
      </c>
      <c r="Q92" s="83" t="e">
        <f>O92*UR_StVS!$C$43</f>
        <v>#DIV/0!</v>
      </c>
      <c r="R92" s="106" t="e">
        <f t="shared" si="26"/>
        <v>#DIV/0!</v>
      </c>
      <c r="S92" s="109" t="e">
        <f t="shared" si="23"/>
        <v>#DIV/0!</v>
      </c>
    </row>
    <row r="93" spans="1:19" ht="24" customHeight="1" thickBot="1" x14ac:dyDescent="0.25">
      <c r="A93" s="53" t="s">
        <v>63</v>
      </c>
      <c r="B93" s="97" t="s">
        <v>152</v>
      </c>
      <c r="C93" s="97" t="s">
        <v>228</v>
      </c>
      <c r="D93" s="85" t="str">
        <f t="shared" si="16"/>
        <v>EG_1.03.06</v>
      </c>
      <c r="E93" s="98" t="s">
        <v>229</v>
      </c>
      <c r="F93" s="51">
        <v>7.83</v>
      </c>
      <c r="G93" s="48" t="s">
        <v>88</v>
      </c>
      <c r="H93" s="97" t="s">
        <v>102</v>
      </c>
      <c r="I93" s="78" t="s">
        <v>364</v>
      </c>
      <c r="J93" s="78">
        <f t="shared" si="21"/>
        <v>5</v>
      </c>
      <c r="K93" s="79">
        <f t="shared" si="22"/>
        <v>240</v>
      </c>
      <c r="L93" s="80">
        <f t="shared" si="17"/>
        <v>1879.2</v>
      </c>
      <c r="M93" s="50">
        <f>VLOOKUP(G93,'Raumgruppen - Leistungswerte'!$C$2:$E$38,3)*$N93</f>
        <v>0</v>
      </c>
      <c r="N93" s="81">
        <v>1</v>
      </c>
      <c r="O93" s="82" t="e">
        <f t="shared" si="24"/>
        <v>#DIV/0!</v>
      </c>
      <c r="P93" s="82" t="e">
        <f t="shared" si="25"/>
        <v>#DIV/0!</v>
      </c>
      <c r="Q93" s="83" t="e">
        <f>O93*UR_StVS!$C$43</f>
        <v>#DIV/0!</v>
      </c>
      <c r="R93" s="106" t="e">
        <f t="shared" si="26"/>
        <v>#DIV/0!</v>
      </c>
      <c r="S93" s="109" t="e">
        <f t="shared" si="23"/>
        <v>#DIV/0!</v>
      </c>
    </row>
    <row r="94" spans="1:19" ht="24" customHeight="1" thickBot="1" x14ac:dyDescent="0.25">
      <c r="A94" s="53" t="s">
        <v>63</v>
      </c>
      <c r="B94" s="97" t="s">
        <v>152</v>
      </c>
      <c r="C94" s="97" t="s">
        <v>230</v>
      </c>
      <c r="D94" s="85" t="str">
        <f t="shared" si="16"/>
        <v>EG_1.03.07</v>
      </c>
      <c r="E94" s="97" t="s">
        <v>231</v>
      </c>
      <c r="F94" s="51">
        <v>7.62</v>
      </c>
      <c r="G94" s="48" t="s">
        <v>88</v>
      </c>
      <c r="H94" s="97" t="s">
        <v>102</v>
      </c>
      <c r="I94" s="78" t="s">
        <v>364</v>
      </c>
      <c r="J94" s="78">
        <f t="shared" si="21"/>
        <v>5</v>
      </c>
      <c r="K94" s="79">
        <f>MID(I94,2,2)*IF(LEFT(I94,1)="W",48,IF(LEFT(I94,1)="M",12,1))</f>
        <v>240</v>
      </c>
      <c r="L94" s="80">
        <f t="shared" si="17"/>
        <v>1828.8</v>
      </c>
      <c r="M94" s="50">
        <f>VLOOKUP(G94,'Raumgruppen - Leistungswerte'!$C$2:$E$38,3)*$N94</f>
        <v>0</v>
      </c>
      <c r="N94" s="81">
        <v>1</v>
      </c>
      <c r="O94" s="82" t="e">
        <f t="shared" si="24"/>
        <v>#DIV/0!</v>
      </c>
      <c r="P94" s="82" t="e">
        <f t="shared" si="25"/>
        <v>#DIV/0!</v>
      </c>
      <c r="Q94" s="83" t="e">
        <f>O94*UR_StVS!$C$43</f>
        <v>#DIV/0!</v>
      </c>
      <c r="R94" s="106" t="e">
        <f t="shared" si="26"/>
        <v>#DIV/0!</v>
      </c>
      <c r="S94" s="109" t="e">
        <f t="shared" si="23"/>
        <v>#DIV/0!</v>
      </c>
    </row>
    <row r="95" spans="1:19" ht="24" customHeight="1" thickBot="1" x14ac:dyDescent="0.25">
      <c r="A95" s="53" t="s">
        <v>63</v>
      </c>
      <c r="B95" s="97" t="s">
        <v>152</v>
      </c>
      <c r="C95" s="97" t="s">
        <v>232</v>
      </c>
      <c r="D95" s="85" t="str">
        <f t="shared" si="16"/>
        <v>EG_1.03.08</v>
      </c>
      <c r="E95" s="97" t="s">
        <v>233</v>
      </c>
      <c r="F95" s="51">
        <v>68.3</v>
      </c>
      <c r="G95" s="48" t="s">
        <v>371</v>
      </c>
      <c r="H95" s="97" t="s">
        <v>102</v>
      </c>
      <c r="I95" s="78" t="s">
        <v>364</v>
      </c>
      <c r="J95" s="78">
        <f t="shared" si="21"/>
        <v>5</v>
      </c>
      <c r="K95" s="79">
        <f t="shared" ref="K95:K158" si="27">MID(I95,2,2)*IF(LEFT(I95,1)="W",48,IF(LEFT(I95,1)="M",12,1))</f>
        <v>240</v>
      </c>
      <c r="L95" s="80">
        <f t="shared" si="17"/>
        <v>16392</v>
      </c>
      <c r="M95" s="50">
        <f>VLOOKUP(G95,'Raumgruppen - Leistungswerte'!$C$2:$E$38,3)*$N95</f>
        <v>0</v>
      </c>
      <c r="N95" s="81">
        <v>1</v>
      </c>
      <c r="O95" s="82" t="e">
        <f t="shared" si="24"/>
        <v>#DIV/0!</v>
      </c>
      <c r="P95" s="82" t="e">
        <f t="shared" si="25"/>
        <v>#DIV/0!</v>
      </c>
      <c r="Q95" s="83" t="e">
        <f>O95*UR_StVS!$C$43</f>
        <v>#DIV/0!</v>
      </c>
      <c r="R95" s="106" t="e">
        <f t="shared" si="26"/>
        <v>#DIV/0!</v>
      </c>
      <c r="S95" s="109" t="e">
        <f t="shared" si="23"/>
        <v>#DIV/0!</v>
      </c>
    </row>
    <row r="96" spans="1:19" ht="24" customHeight="1" thickBot="1" x14ac:dyDescent="0.25">
      <c r="A96" s="53" t="s">
        <v>63</v>
      </c>
      <c r="B96" s="97" t="s">
        <v>152</v>
      </c>
      <c r="C96" s="97" t="s">
        <v>234</v>
      </c>
      <c r="D96" s="85" t="str">
        <f t="shared" si="16"/>
        <v>EG_1.03.09</v>
      </c>
      <c r="E96" s="97" t="s">
        <v>235</v>
      </c>
      <c r="F96" s="51">
        <v>16.170000000000002</v>
      </c>
      <c r="G96" s="48" t="s">
        <v>371</v>
      </c>
      <c r="H96" s="97" t="s">
        <v>102</v>
      </c>
      <c r="I96" s="78" t="s">
        <v>364</v>
      </c>
      <c r="J96" s="78">
        <f t="shared" si="21"/>
        <v>5</v>
      </c>
      <c r="K96" s="79">
        <f t="shared" si="27"/>
        <v>240</v>
      </c>
      <c r="L96" s="80">
        <f t="shared" si="17"/>
        <v>3880.8</v>
      </c>
      <c r="M96" s="50">
        <f>VLOOKUP(G96,'Raumgruppen - Leistungswerte'!$C$2:$E$38,3)*$N96</f>
        <v>0</v>
      </c>
      <c r="N96" s="81">
        <v>1</v>
      </c>
      <c r="O96" s="82" t="e">
        <f t="shared" si="24"/>
        <v>#DIV/0!</v>
      </c>
      <c r="P96" s="82" t="e">
        <f t="shared" si="25"/>
        <v>#DIV/0!</v>
      </c>
      <c r="Q96" s="83" t="e">
        <f>O96*UR_StVS!$C$43</f>
        <v>#DIV/0!</v>
      </c>
      <c r="R96" s="106" t="e">
        <f t="shared" si="26"/>
        <v>#DIV/0!</v>
      </c>
      <c r="S96" s="109" t="e">
        <f t="shared" si="23"/>
        <v>#DIV/0!</v>
      </c>
    </row>
    <row r="97" spans="1:19" ht="24" customHeight="1" thickBot="1" x14ac:dyDescent="0.25">
      <c r="A97" s="53" t="s">
        <v>63</v>
      </c>
      <c r="B97" s="97" t="s">
        <v>152</v>
      </c>
      <c r="C97" s="97" t="s">
        <v>236</v>
      </c>
      <c r="D97" s="85" t="str">
        <f t="shared" si="16"/>
        <v>EG_1.03.10</v>
      </c>
      <c r="E97" s="97" t="s">
        <v>237</v>
      </c>
      <c r="F97" s="51">
        <v>51.49</v>
      </c>
      <c r="G97" s="48" t="s">
        <v>371</v>
      </c>
      <c r="H97" s="97" t="s">
        <v>102</v>
      </c>
      <c r="I97" s="78" t="s">
        <v>364</v>
      </c>
      <c r="J97" s="78">
        <f t="shared" si="21"/>
        <v>5</v>
      </c>
      <c r="K97" s="79">
        <f t="shared" si="27"/>
        <v>240</v>
      </c>
      <c r="L97" s="80">
        <f t="shared" si="17"/>
        <v>12357.6</v>
      </c>
      <c r="M97" s="50">
        <f>VLOOKUP(G97,'Raumgruppen - Leistungswerte'!$C$2:$E$38,3)*$N97</f>
        <v>0</v>
      </c>
      <c r="N97" s="81">
        <v>1</v>
      </c>
      <c r="O97" s="82" t="e">
        <f t="shared" si="24"/>
        <v>#DIV/0!</v>
      </c>
      <c r="P97" s="82" t="e">
        <f t="shared" si="25"/>
        <v>#DIV/0!</v>
      </c>
      <c r="Q97" s="83" t="e">
        <f>O97*UR_StVS!$C$43</f>
        <v>#DIV/0!</v>
      </c>
      <c r="R97" s="106" t="e">
        <f t="shared" si="26"/>
        <v>#DIV/0!</v>
      </c>
      <c r="S97" s="109" t="e">
        <f t="shared" si="23"/>
        <v>#DIV/0!</v>
      </c>
    </row>
    <row r="98" spans="1:19" ht="24" customHeight="1" thickBot="1" x14ac:dyDescent="0.25">
      <c r="A98" s="53" t="s">
        <v>63</v>
      </c>
      <c r="B98" s="97" t="s">
        <v>152</v>
      </c>
      <c r="C98" s="97" t="s">
        <v>238</v>
      </c>
      <c r="D98" s="85" t="str">
        <f t="shared" si="16"/>
        <v>EG_1.03.11</v>
      </c>
      <c r="E98" s="97" t="s">
        <v>239</v>
      </c>
      <c r="F98" s="51">
        <v>76.09</v>
      </c>
      <c r="G98" s="48" t="s">
        <v>371</v>
      </c>
      <c r="H98" s="97" t="s">
        <v>102</v>
      </c>
      <c r="I98" s="78" t="s">
        <v>364</v>
      </c>
      <c r="J98" s="78">
        <f t="shared" si="21"/>
        <v>5</v>
      </c>
      <c r="K98" s="79">
        <f t="shared" si="27"/>
        <v>240</v>
      </c>
      <c r="L98" s="80">
        <f t="shared" si="17"/>
        <v>18261.600000000002</v>
      </c>
      <c r="M98" s="50">
        <f>VLOOKUP(G98,'Raumgruppen - Leistungswerte'!$C$2:$E$38,3)*$N98</f>
        <v>0</v>
      </c>
      <c r="N98" s="81">
        <v>1</v>
      </c>
      <c r="O98" s="82" t="e">
        <f t="shared" si="24"/>
        <v>#DIV/0!</v>
      </c>
      <c r="P98" s="82" t="e">
        <f t="shared" si="25"/>
        <v>#DIV/0!</v>
      </c>
      <c r="Q98" s="83" t="e">
        <f>O98*UR_StVS!$C$43</f>
        <v>#DIV/0!</v>
      </c>
      <c r="R98" s="106" t="e">
        <f t="shared" si="26"/>
        <v>#DIV/0!</v>
      </c>
      <c r="S98" s="109" t="e">
        <f t="shared" si="23"/>
        <v>#DIV/0!</v>
      </c>
    </row>
    <row r="99" spans="1:19" ht="24" customHeight="1" thickBot="1" x14ac:dyDescent="0.25">
      <c r="A99" s="53" t="s">
        <v>63</v>
      </c>
      <c r="B99" s="97" t="s">
        <v>152</v>
      </c>
      <c r="C99" s="97" t="s">
        <v>240</v>
      </c>
      <c r="D99" s="85" t="str">
        <f t="shared" si="16"/>
        <v>EG_1.03.12</v>
      </c>
      <c r="E99" s="97" t="s">
        <v>241</v>
      </c>
      <c r="F99" s="51">
        <v>58.74</v>
      </c>
      <c r="G99" s="48" t="s">
        <v>371</v>
      </c>
      <c r="H99" s="97" t="s">
        <v>102</v>
      </c>
      <c r="I99" s="78" t="s">
        <v>364</v>
      </c>
      <c r="J99" s="78">
        <f t="shared" si="21"/>
        <v>5</v>
      </c>
      <c r="K99" s="79">
        <f t="shared" si="27"/>
        <v>240</v>
      </c>
      <c r="L99" s="80">
        <f t="shared" si="17"/>
        <v>14097.6</v>
      </c>
      <c r="M99" s="50">
        <f>VLOOKUP(G99,'Raumgruppen - Leistungswerte'!$C$2:$E$38,3)*$N99</f>
        <v>0</v>
      </c>
      <c r="N99" s="81">
        <v>1</v>
      </c>
      <c r="O99" s="82" t="e">
        <f t="shared" si="24"/>
        <v>#DIV/0!</v>
      </c>
      <c r="P99" s="82" t="e">
        <f t="shared" si="25"/>
        <v>#DIV/0!</v>
      </c>
      <c r="Q99" s="83" t="e">
        <f>O99*UR_StVS!$C$43</f>
        <v>#DIV/0!</v>
      </c>
      <c r="R99" s="106" t="e">
        <f t="shared" si="26"/>
        <v>#DIV/0!</v>
      </c>
      <c r="S99" s="109" t="e">
        <f t="shared" si="23"/>
        <v>#DIV/0!</v>
      </c>
    </row>
    <row r="100" spans="1:19" ht="24" customHeight="1" thickBot="1" x14ac:dyDescent="0.25">
      <c r="A100" s="53" t="s">
        <v>96</v>
      </c>
      <c r="B100" s="97" t="s">
        <v>152</v>
      </c>
      <c r="C100" s="97" t="s">
        <v>242</v>
      </c>
      <c r="D100" s="85" t="str">
        <f t="shared" si="16"/>
        <v>EG_1.03.13</v>
      </c>
      <c r="E100" s="97" t="s">
        <v>132</v>
      </c>
      <c r="F100" s="51">
        <v>40.880000000000003</v>
      </c>
      <c r="G100" s="48" t="s">
        <v>371</v>
      </c>
      <c r="H100" s="97" t="s">
        <v>102</v>
      </c>
      <c r="I100" s="78" t="s">
        <v>364</v>
      </c>
      <c r="J100" s="78">
        <f t="shared" si="21"/>
        <v>5</v>
      </c>
      <c r="K100" s="79">
        <f t="shared" si="27"/>
        <v>240</v>
      </c>
      <c r="L100" s="80">
        <f t="shared" si="17"/>
        <v>9811.2000000000007</v>
      </c>
      <c r="M100" s="50">
        <f>VLOOKUP(G100,'Raumgruppen - Leistungswerte'!$C$2:$E$38,3)*$N100</f>
        <v>0</v>
      </c>
      <c r="N100" s="81">
        <v>1</v>
      </c>
      <c r="O100" s="82" t="e">
        <f t="shared" si="24"/>
        <v>#DIV/0!</v>
      </c>
      <c r="P100" s="82" t="e">
        <f t="shared" si="25"/>
        <v>#DIV/0!</v>
      </c>
      <c r="Q100" s="83" t="e">
        <f>O100*UR_StVS!$C$43</f>
        <v>#DIV/0!</v>
      </c>
      <c r="R100" s="106" t="e">
        <f t="shared" si="26"/>
        <v>#DIV/0!</v>
      </c>
      <c r="S100" s="109" t="e">
        <f t="shared" si="23"/>
        <v>#DIV/0!</v>
      </c>
    </row>
    <row r="101" spans="1:19" ht="24" customHeight="1" thickBot="1" x14ac:dyDescent="0.25">
      <c r="A101" s="53" t="s">
        <v>96</v>
      </c>
      <c r="B101" s="97" t="s">
        <v>152</v>
      </c>
      <c r="C101" s="97" t="s">
        <v>243</v>
      </c>
      <c r="D101" s="85" t="str">
        <f t="shared" si="16"/>
        <v>EG_1.03.15</v>
      </c>
      <c r="E101" s="97" t="s">
        <v>244</v>
      </c>
      <c r="F101" s="51">
        <v>5.54</v>
      </c>
      <c r="G101" s="48" t="s">
        <v>96</v>
      </c>
      <c r="H101" s="97" t="s">
        <v>102</v>
      </c>
      <c r="I101" s="78" t="s">
        <v>365</v>
      </c>
      <c r="J101" s="78">
        <f t="shared" si="21"/>
        <v>2</v>
      </c>
      <c r="K101" s="79">
        <f t="shared" si="27"/>
        <v>96</v>
      </c>
      <c r="L101" s="80">
        <f t="shared" si="17"/>
        <v>531.84</v>
      </c>
      <c r="M101" s="50">
        <f>VLOOKUP(G101,'Raumgruppen - Leistungswerte'!$C$2:$E$38,3)*$N101</f>
        <v>0</v>
      </c>
      <c r="N101" s="81">
        <v>1</v>
      </c>
      <c r="O101" s="82" t="e">
        <f t="shared" si="24"/>
        <v>#DIV/0!</v>
      </c>
      <c r="P101" s="82" t="e">
        <f t="shared" si="25"/>
        <v>#DIV/0!</v>
      </c>
      <c r="Q101" s="83" t="e">
        <f>O101*UR_StVS!$C$43</f>
        <v>#DIV/0!</v>
      </c>
      <c r="R101" s="106" t="e">
        <f t="shared" si="26"/>
        <v>#DIV/0!</v>
      </c>
      <c r="S101" s="109" t="e">
        <f t="shared" si="23"/>
        <v>#DIV/0!</v>
      </c>
    </row>
    <row r="102" spans="1:19" ht="24" customHeight="1" thickBot="1" x14ac:dyDescent="0.25">
      <c r="A102" s="53" t="s">
        <v>96</v>
      </c>
      <c r="B102" s="97" t="s">
        <v>152</v>
      </c>
      <c r="C102" s="97" t="s">
        <v>245</v>
      </c>
      <c r="D102" s="85" t="str">
        <f t="shared" si="16"/>
        <v>EG_1.03.16</v>
      </c>
      <c r="E102" s="97" t="s">
        <v>246</v>
      </c>
      <c r="F102" s="51">
        <v>32.18</v>
      </c>
      <c r="G102" s="48" t="s">
        <v>371</v>
      </c>
      <c r="H102" s="97" t="s">
        <v>102</v>
      </c>
      <c r="I102" s="78" t="s">
        <v>365</v>
      </c>
      <c r="J102" s="78">
        <f t="shared" si="21"/>
        <v>2</v>
      </c>
      <c r="K102" s="79">
        <f t="shared" si="27"/>
        <v>96</v>
      </c>
      <c r="L102" s="80">
        <f t="shared" si="17"/>
        <v>3089.2799999999997</v>
      </c>
      <c r="M102" s="50">
        <f>VLOOKUP(G102,'Raumgruppen - Leistungswerte'!$C$2:$E$38,3)*$N102</f>
        <v>0</v>
      </c>
      <c r="N102" s="81">
        <v>1</v>
      </c>
      <c r="O102" s="82" t="e">
        <f t="shared" si="24"/>
        <v>#DIV/0!</v>
      </c>
      <c r="P102" s="82" t="e">
        <f t="shared" si="25"/>
        <v>#DIV/0!</v>
      </c>
      <c r="Q102" s="83" t="e">
        <f>O102*UR_StVS!$C$43</f>
        <v>#DIV/0!</v>
      </c>
      <c r="R102" s="106" t="e">
        <f t="shared" si="26"/>
        <v>#DIV/0!</v>
      </c>
      <c r="S102" s="109" t="e">
        <f t="shared" si="23"/>
        <v>#DIV/0!</v>
      </c>
    </row>
    <row r="103" spans="1:19" ht="24" customHeight="1" thickBot="1" x14ac:dyDescent="0.25">
      <c r="A103" s="53" t="s">
        <v>96</v>
      </c>
      <c r="B103" s="97" t="s">
        <v>152</v>
      </c>
      <c r="C103" s="97" t="s">
        <v>247</v>
      </c>
      <c r="D103" s="85" t="str">
        <f t="shared" si="16"/>
        <v>EG_1.03.17</v>
      </c>
      <c r="E103" s="97" t="s">
        <v>248</v>
      </c>
      <c r="F103" s="51">
        <v>13.69</v>
      </c>
      <c r="G103" s="48" t="s">
        <v>371</v>
      </c>
      <c r="H103" s="97" t="s">
        <v>104</v>
      </c>
      <c r="I103" s="78" t="s">
        <v>364</v>
      </c>
      <c r="J103" s="78">
        <f t="shared" si="21"/>
        <v>5</v>
      </c>
      <c r="K103" s="79">
        <f t="shared" si="27"/>
        <v>240</v>
      </c>
      <c r="L103" s="80">
        <f t="shared" si="17"/>
        <v>3285.6</v>
      </c>
      <c r="M103" s="50">
        <f>VLOOKUP(G103,'Raumgruppen - Leistungswerte'!$C$2:$E$38,3)*$N103</f>
        <v>0</v>
      </c>
      <c r="N103" s="81">
        <v>1</v>
      </c>
      <c r="O103" s="82" t="e">
        <f t="shared" si="24"/>
        <v>#DIV/0!</v>
      </c>
      <c r="P103" s="82" t="e">
        <f t="shared" si="25"/>
        <v>#DIV/0!</v>
      </c>
      <c r="Q103" s="83" t="e">
        <f>O103*UR_StVS!$C$43</f>
        <v>#DIV/0!</v>
      </c>
      <c r="R103" s="106" t="e">
        <f t="shared" si="26"/>
        <v>#DIV/0!</v>
      </c>
      <c r="S103" s="109" t="e">
        <f t="shared" si="23"/>
        <v>#DIV/0!</v>
      </c>
    </row>
    <row r="104" spans="1:19" ht="24" customHeight="1" thickBot="1" x14ac:dyDescent="0.25">
      <c r="A104" s="53" t="s">
        <v>96</v>
      </c>
      <c r="B104" s="97" t="s">
        <v>152</v>
      </c>
      <c r="C104" s="97" t="s">
        <v>249</v>
      </c>
      <c r="D104" s="85" t="str">
        <f t="shared" si="16"/>
        <v>EG_1.03.18</v>
      </c>
      <c r="E104" s="97" t="s">
        <v>250</v>
      </c>
      <c r="F104" s="51">
        <v>32.14</v>
      </c>
      <c r="G104" s="48" t="s">
        <v>371</v>
      </c>
      <c r="H104" s="97" t="s">
        <v>102</v>
      </c>
      <c r="I104" s="78" t="s">
        <v>365</v>
      </c>
      <c r="J104" s="78">
        <f t="shared" si="21"/>
        <v>2</v>
      </c>
      <c r="K104" s="79">
        <f t="shared" si="27"/>
        <v>96</v>
      </c>
      <c r="L104" s="80">
        <f t="shared" si="17"/>
        <v>3085.44</v>
      </c>
      <c r="M104" s="50">
        <f>VLOOKUP(G104,'Raumgruppen - Leistungswerte'!$C$2:$E$38,3)*$N104</f>
        <v>0</v>
      </c>
      <c r="N104" s="81">
        <v>1</v>
      </c>
      <c r="O104" s="82" t="e">
        <f t="shared" si="24"/>
        <v>#DIV/0!</v>
      </c>
      <c r="P104" s="82" t="e">
        <f t="shared" si="25"/>
        <v>#DIV/0!</v>
      </c>
      <c r="Q104" s="83" t="e">
        <f>O104*UR_StVS!$C$43</f>
        <v>#DIV/0!</v>
      </c>
      <c r="R104" s="106" t="e">
        <f t="shared" si="26"/>
        <v>#DIV/0!</v>
      </c>
      <c r="S104" s="109" t="e">
        <f t="shared" si="23"/>
        <v>#DIV/0!</v>
      </c>
    </row>
    <row r="105" spans="1:19" ht="24" customHeight="1" thickBot="1" x14ac:dyDescent="0.25">
      <c r="A105" s="53" t="s">
        <v>96</v>
      </c>
      <c r="B105" s="97" t="s">
        <v>152</v>
      </c>
      <c r="C105" s="97" t="s">
        <v>251</v>
      </c>
      <c r="D105" s="85" t="str">
        <f t="shared" si="16"/>
        <v>EG_1.03.19</v>
      </c>
      <c r="E105" s="97" t="s">
        <v>252</v>
      </c>
      <c r="F105" s="51">
        <v>5.54</v>
      </c>
      <c r="G105" s="48" t="s">
        <v>96</v>
      </c>
      <c r="H105" s="97" t="s">
        <v>102</v>
      </c>
      <c r="I105" s="78" t="s">
        <v>365</v>
      </c>
      <c r="J105" s="78">
        <f t="shared" si="21"/>
        <v>2</v>
      </c>
      <c r="K105" s="79">
        <f t="shared" si="27"/>
        <v>96</v>
      </c>
      <c r="L105" s="80">
        <f t="shared" si="17"/>
        <v>531.84</v>
      </c>
      <c r="M105" s="50">
        <f>VLOOKUP(G105,'Raumgruppen - Leistungswerte'!$C$2:$E$38,3)*$N105</f>
        <v>0</v>
      </c>
      <c r="N105" s="81">
        <v>1</v>
      </c>
      <c r="O105" s="82" t="e">
        <f t="shared" si="24"/>
        <v>#DIV/0!</v>
      </c>
      <c r="P105" s="82" t="e">
        <f t="shared" si="25"/>
        <v>#DIV/0!</v>
      </c>
      <c r="Q105" s="83" t="e">
        <f>O105*UR_StVS!$C$43</f>
        <v>#DIV/0!</v>
      </c>
      <c r="R105" s="106" t="e">
        <f t="shared" si="26"/>
        <v>#DIV/0!</v>
      </c>
      <c r="S105" s="109" t="e">
        <f t="shared" si="23"/>
        <v>#DIV/0!</v>
      </c>
    </row>
    <row r="106" spans="1:19" ht="24" customHeight="1" thickBot="1" x14ac:dyDescent="0.25">
      <c r="A106" s="53" t="s">
        <v>96</v>
      </c>
      <c r="B106" s="97" t="s">
        <v>152</v>
      </c>
      <c r="C106" s="97" t="s">
        <v>253</v>
      </c>
      <c r="D106" s="85" t="str">
        <f t="shared" si="16"/>
        <v>EG_1.03.20</v>
      </c>
      <c r="E106" s="97" t="s">
        <v>254</v>
      </c>
      <c r="F106" s="51">
        <v>12.92</v>
      </c>
      <c r="G106" s="48" t="s">
        <v>96</v>
      </c>
      <c r="H106" s="97" t="s">
        <v>102</v>
      </c>
      <c r="I106" s="78" t="s">
        <v>365</v>
      </c>
      <c r="J106" s="78">
        <f t="shared" si="21"/>
        <v>2</v>
      </c>
      <c r="K106" s="79">
        <f t="shared" si="27"/>
        <v>96</v>
      </c>
      <c r="L106" s="80">
        <f t="shared" si="17"/>
        <v>1240.32</v>
      </c>
      <c r="M106" s="50">
        <f>VLOOKUP(G106,'Raumgruppen - Leistungswerte'!$C$2:$E$38,3)*$N106</f>
        <v>0</v>
      </c>
      <c r="N106" s="81">
        <v>1</v>
      </c>
      <c r="O106" s="82" t="e">
        <f t="shared" si="24"/>
        <v>#DIV/0!</v>
      </c>
      <c r="P106" s="82" t="e">
        <f t="shared" si="25"/>
        <v>#DIV/0!</v>
      </c>
      <c r="Q106" s="83" t="e">
        <f>O106*UR_StVS!$C$43</f>
        <v>#DIV/0!</v>
      </c>
      <c r="R106" s="106" t="e">
        <f t="shared" si="26"/>
        <v>#DIV/0!</v>
      </c>
      <c r="S106" s="109" t="e">
        <f t="shared" si="23"/>
        <v>#DIV/0!</v>
      </c>
    </row>
    <row r="107" spans="1:19" ht="24" customHeight="1" thickBot="1" x14ac:dyDescent="0.25">
      <c r="A107" s="53" t="s">
        <v>96</v>
      </c>
      <c r="B107" s="97" t="s">
        <v>152</v>
      </c>
      <c r="C107" s="97" t="s">
        <v>255</v>
      </c>
      <c r="D107" s="85" t="str">
        <f t="shared" si="16"/>
        <v>EG_1.03.21</v>
      </c>
      <c r="E107" s="97" t="s">
        <v>256</v>
      </c>
      <c r="F107" s="51">
        <v>7.13</v>
      </c>
      <c r="G107" s="49" t="s">
        <v>371</v>
      </c>
      <c r="H107" s="97" t="s">
        <v>102</v>
      </c>
      <c r="I107" s="78" t="s">
        <v>365</v>
      </c>
      <c r="J107" s="78">
        <f t="shared" si="21"/>
        <v>2</v>
      </c>
      <c r="K107" s="79">
        <f t="shared" si="27"/>
        <v>96</v>
      </c>
      <c r="L107" s="80">
        <f t="shared" si="17"/>
        <v>684.48</v>
      </c>
      <c r="M107" s="50">
        <f>VLOOKUP(G107,'Raumgruppen - Leistungswerte'!$C$2:$E$38,3)*$N107</f>
        <v>0</v>
      </c>
      <c r="N107" s="81">
        <v>1</v>
      </c>
      <c r="O107" s="82" t="e">
        <f t="shared" si="24"/>
        <v>#DIV/0!</v>
      </c>
      <c r="P107" s="82" t="e">
        <f t="shared" si="25"/>
        <v>#DIV/0!</v>
      </c>
      <c r="Q107" s="83" t="e">
        <f>O107*UR_StVS!$C$43</f>
        <v>#DIV/0!</v>
      </c>
      <c r="R107" s="106" t="e">
        <f t="shared" si="26"/>
        <v>#DIV/0!</v>
      </c>
      <c r="S107" s="109" t="e">
        <f t="shared" si="23"/>
        <v>#DIV/0!</v>
      </c>
    </row>
    <row r="108" spans="1:19" ht="24" customHeight="1" thickBot="1" x14ac:dyDescent="0.25">
      <c r="A108" s="53" t="s">
        <v>96</v>
      </c>
      <c r="B108" s="97" t="s">
        <v>152</v>
      </c>
      <c r="C108" s="97" t="s">
        <v>257</v>
      </c>
      <c r="D108" s="85" t="str">
        <f t="shared" si="16"/>
        <v>EG_1.03.22</v>
      </c>
      <c r="E108" s="97" t="s">
        <v>258</v>
      </c>
      <c r="F108" s="51">
        <v>25.31</v>
      </c>
      <c r="G108" s="48" t="s">
        <v>371</v>
      </c>
      <c r="H108" s="97" t="s">
        <v>102</v>
      </c>
      <c r="I108" s="78" t="s">
        <v>365</v>
      </c>
      <c r="J108" s="78">
        <f t="shared" si="21"/>
        <v>2</v>
      </c>
      <c r="K108" s="79">
        <f t="shared" si="27"/>
        <v>96</v>
      </c>
      <c r="L108" s="80">
        <f t="shared" si="17"/>
        <v>2429.7599999999998</v>
      </c>
      <c r="M108" s="50">
        <f>VLOOKUP(G108,'Raumgruppen - Leistungswerte'!$C$2:$E$38,3)*$N108</f>
        <v>0</v>
      </c>
      <c r="N108" s="81">
        <v>1</v>
      </c>
      <c r="O108" s="82" t="e">
        <f t="shared" si="24"/>
        <v>#DIV/0!</v>
      </c>
      <c r="P108" s="82" t="e">
        <f t="shared" si="25"/>
        <v>#DIV/0!</v>
      </c>
      <c r="Q108" s="83" t="e">
        <f>O108*UR_StVS!$C$43</f>
        <v>#DIV/0!</v>
      </c>
      <c r="R108" s="106" t="e">
        <f t="shared" si="26"/>
        <v>#DIV/0!</v>
      </c>
      <c r="S108" s="109" t="e">
        <f t="shared" si="23"/>
        <v>#DIV/0!</v>
      </c>
    </row>
    <row r="109" spans="1:19" ht="24" customHeight="1" thickBot="1" x14ac:dyDescent="0.25">
      <c r="A109" s="53" t="s">
        <v>96</v>
      </c>
      <c r="B109" s="97" t="s">
        <v>152</v>
      </c>
      <c r="C109" s="97" t="s">
        <v>259</v>
      </c>
      <c r="D109" s="85" t="str">
        <f t="shared" si="16"/>
        <v>EG_1.03.23</v>
      </c>
      <c r="E109" s="97" t="s">
        <v>260</v>
      </c>
      <c r="F109" s="51">
        <v>10.17</v>
      </c>
      <c r="G109" s="49" t="s">
        <v>371</v>
      </c>
      <c r="H109" s="97" t="s">
        <v>102</v>
      </c>
      <c r="I109" s="78" t="s">
        <v>365</v>
      </c>
      <c r="J109" s="78">
        <f t="shared" si="21"/>
        <v>2</v>
      </c>
      <c r="K109" s="79">
        <f t="shared" si="27"/>
        <v>96</v>
      </c>
      <c r="L109" s="80">
        <f t="shared" si="17"/>
        <v>976.31999999999994</v>
      </c>
      <c r="M109" s="50">
        <f>VLOOKUP(G109,'Raumgruppen - Leistungswerte'!$C$2:$E$38,3)*$N109</f>
        <v>0</v>
      </c>
      <c r="N109" s="81">
        <v>1</v>
      </c>
      <c r="O109" s="82" t="e">
        <f t="shared" si="24"/>
        <v>#DIV/0!</v>
      </c>
      <c r="P109" s="82" t="e">
        <f t="shared" si="25"/>
        <v>#DIV/0!</v>
      </c>
      <c r="Q109" s="83" t="e">
        <f>O109*UR_StVS!$C$43</f>
        <v>#DIV/0!</v>
      </c>
      <c r="R109" s="106" t="e">
        <f t="shared" si="26"/>
        <v>#DIV/0!</v>
      </c>
      <c r="S109" s="109" t="e">
        <f t="shared" si="23"/>
        <v>#DIV/0!</v>
      </c>
    </row>
    <row r="110" spans="1:19" ht="24" customHeight="1" thickBot="1" x14ac:dyDescent="0.25">
      <c r="A110" s="53" t="s">
        <v>96</v>
      </c>
      <c r="B110" s="97" t="s">
        <v>152</v>
      </c>
      <c r="C110" s="97" t="s">
        <v>261</v>
      </c>
      <c r="D110" s="85" t="str">
        <f t="shared" si="16"/>
        <v>EG_1.03.24</v>
      </c>
      <c r="E110" s="97" t="s">
        <v>262</v>
      </c>
      <c r="F110" s="51">
        <v>21.12</v>
      </c>
      <c r="G110" s="49" t="s">
        <v>96</v>
      </c>
      <c r="H110" s="97" t="s">
        <v>102</v>
      </c>
      <c r="I110" s="78" t="s">
        <v>365</v>
      </c>
      <c r="J110" s="78">
        <f t="shared" si="21"/>
        <v>2</v>
      </c>
      <c r="K110" s="79">
        <f t="shared" si="27"/>
        <v>96</v>
      </c>
      <c r="L110" s="80">
        <f t="shared" si="17"/>
        <v>2027.52</v>
      </c>
      <c r="M110" s="50">
        <f>VLOOKUP(G110,'Raumgruppen - Leistungswerte'!$C$2:$E$38,3)*$N110</f>
        <v>0</v>
      </c>
      <c r="N110" s="81">
        <v>1</v>
      </c>
      <c r="O110" s="82" t="e">
        <f t="shared" si="24"/>
        <v>#DIV/0!</v>
      </c>
      <c r="P110" s="82" t="e">
        <f t="shared" si="25"/>
        <v>#DIV/0!</v>
      </c>
      <c r="Q110" s="83" t="e">
        <f>O110*UR_StVS!$C$43</f>
        <v>#DIV/0!</v>
      </c>
      <c r="R110" s="106" t="e">
        <f t="shared" si="26"/>
        <v>#DIV/0!</v>
      </c>
      <c r="S110" s="109" t="e">
        <f t="shared" si="23"/>
        <v>#DIV/0!</v>
      </c>
    </row>
    <row r="111" spans="1:19" ht="24" customHeight="1" thickBot="1" x14ac:dyDescent="0.25">
      <c r="A111" s="53" t="s">
        <v>63</v>
      </c>
      <c r="B111" s="97" t="s">
        <v>152</v>
      </c>
      <c r="C111" s="97" t="s">
        <v>263</v>
      </c>
      <c r="D111" s="85" t="str">
        <f t="shared" si="16"/>
        <v>EG_1.04.01</v>
      </c>
      <c r="E111" s="97" t="s">
        <v>264</v>
      </c>
      <c r="F111" s="51">
        <v>5.67</v>
      </c>
      <c r="G111" s="95" t="s">
        <v>88</v>
      </c>
      <c r="H111" s="97" t="s">
        <v>102</v>
      </c>
      <c r="I111" s="78" t="s">
        <v>364</v>
      </c>
      <c r="J111" s="78">
        <f t="shared" si="21"/>
        <v>5</v>
      </c>
      <c r="K111" s="79">
        <f t="shared" si="27"/>
        <v>240</v>
      </c>
      <c r="L111" s="80">
        <f t="shared" si="17"/>
        <v>1360.8</v>
      </c>
      <c r="M111" s="50">
        <f>VLOOKUP(G111,'Raumgruppen - Leistungswerte'!$C$2:$E$38,3)*$N111</f>
        <v>0</v>
      </c>
      <c r="N111" s="81">
        <v>1</v>
      </c>
      <c r="O111" s="82" t="e">
        <f t="shared" si="24"/>
        <v>#DIV/0!</v>
      </c>
      <c r="P111" s="82" t="e">
        <f t="shared" si="25"/>
        <v>#DIV/0!</v>
      </c>
      <c r="Q111" s="83" t="e">
        <f>O111*UR_StVS!$C$43</f>
        <v>#DIV/0!</v>
      </c>
      <c r="R111" s="106" t="e">
        <f t="shared" si="26"/>
        <v>#DIV/0!</v>
      </c>
      <c r="S111" s="109" t="e">
        <f t="shared" si="23"/>
        <v>#DIV/0!</v>
      </c>
    </row>
    <row r="112" spans="1:19" ht="24" customHeight="1" thickBot="1" x14ac:dyDescent="0.25">
      <c r="A112" s="53" t="s">
        <v>96</v>
      </c>
      <c r="B112" s="97" t="s">
        <v>152</v>
      </c>
      <c r="C112" s="97" t="s">
        <v>332</v>
      </c>
      <c r="D112" s="85" t="str">
        <f t="shared" si="16"/>
        <v>EG_TH_01</v>
      </c>
      <c r="E112" s="97" t="s">
        <v>90</v>
      </c>
      <c r="F112" s="51">
        <v>26</v>
      </c>
      <c r="G112" s="49" t="s">
        <v>96</v>
      </c>
      <c r="H112" s="97" t="s">
        <v>102</v>
      </c>
      <c r="I112" s="78" t="s">
        <v>365</v>
      </c>
      <c r="J112" s="78">
        <f t="shared" si="21"/>
        <v>2</v>
      </c>
      <c r="K112" s="79">
        <f t="shared" si="27"/>
        <v>96</v>
      </c>
      <c r="L112" s="80">
        <f t="shared" si="17"/>
        <v>2496</v>
      </c>
      <c r="M112" s="50">
        <f>VLOOKUP(G112,'Raumgruppen - Leistungswerte'!$C$2:$E$38,3)*$N112</f>
        <v>0</v>
      </c>
      <c r="N112" s="81">
        <v>1</v>
      </c>
      <c r="O112" s="82" t="e">
        <f t="shared" si="24"/>
        <v>#DIV/0!</v>
      </c>
      <c r="P112" s="82" t="e">
        <f t="shared" si="25"/>
        <v>#DIV/0!</v>
      </c>
      <c r="Q112" s="83" t="e">
        <f>O112*UR_StVS!$C$43</f>
        <v>#DIV/0!</v>
      </c>
      <c r="R112" s="106" t="e">
        <f t="shared" si="26"/>
        <v>#DIV/0!</v>
      </c>
      <c r="S112" s="109" t="e">
        <f t="shared" si="23"/>
        <v>#DIV/0!</v>
      </c>
    </row>
    <row r="113" spans="1:19" ht="24" customHeight="1" thickBot="1" x14ac:dyDescent="0.25">
      <c r="A113" s="53" t="s">
        <v>96</v>
      </c>
      <c r="B113" s="97" t="s">
        <v>152</v>
      </c>
      <c r="C113" s="97" t="s">
        <v>333</v>
      </c>
      <c r="D113" s="85" t="str">
        <f t="shared" si="16"/>
        <v>EG_TH_02</v>
      </c>
      <c r="E113" s="97" t="s">
        <v>90</v>
      </c>
      <c r="F113" s="51">
        <v>11</v>
      </c>
      <c r="G113" s="49" t="s">
        <v>96</v>
      </c>
      <c r="H113" s="97" t="s">
        <v>102</v>
      </c>
      <c r="I113" s="78" t="s">
        <v>365</v>
      </c>
      <c r="J113" s="78">
        <f t="shared" si="21"/>
        <v>2</v>
      </c>
      <c r="K113" s="79">
        <f t="shared" si="27"/>
        <v>96</v>
      </c>
      <c r="L113" s="80">
        <f t="shared" si="17"/>
        <v>1056</v>
      </c>
      <c r="M113" s="50">
        <f>VLOOKUP(G113,'Raumgruppen - Leistungswerte'!$C$2:$E$38,3)*$N113</f>
        <v>0</v>
      </c>
      <c r="N113" s="81">
        <v>1</v>
      </c>
      <c r="O113" s="82" t="e">
        <f t="shared" si="24"/>
        <v>#DIV/0!</v>
      </c>
      <c r="P113" s="82" t="e">
        <f t="shared" si="25"/>
        <v>#DIV/0!</v>
      </c>
      <c r="Q113" s="83" t="e">
        <f>O113*UR_StVS!$C$43</f>
        <v>#DIV/0!</v>
      </c>
      <c r="R113" s="106" t="e">
        <f t="shared" si="26"/>
        <v>#DIV/0!</v>
      </c>
      <c r="S113" s="109" t="e">
        <f t="shared" si="23"/>
        <v>#DIV/0!</v>
      </c>
    </row>
    <row r="114" spans="1:19" ht="24" customHeight="1" thickBot="1" x14ac:dyDescent="0.25">
      <c r="A114" s="53" t="s">
        <v>96</v>
      </c>
      <c r="B114" s="97" t="s">
        <v>152</v>
      </c>
      <c r="C114" s="97" t="s">
        <v>334</v>
      </c>
      <c r="D114" s="85" t="str">
        <f t="shared" ref="D114:D162" si="28">B114&amp;"_"&amp;C114</f>
        <v>EG_TH_03</v>
      </c>
      <c r="E114" s="97" t="s">
        <v>90</v>
      </c>
      <c r="F114" s="51">
        <v>11</v>
      </c>
      <c r="G114" s="49" t="s">
        <v>96</v>
      </c>
      <c r="H114" s="97" t="s">
        <v>102</v>
      </c>
      <c r="I114" s="78" t="s">
        <v>365</v>
      </c>
      <c r="J114" s="78">
        <f t="shared" si="21"/>
        <v>2</v>
      </c>
      <c r="K114" s="79">
        <f t="shared" si="27"/>
        <v>96</v>
      </c>
      <c r="L114" s="80">
        <f t="shared" ref="L114:L162" si="29">F114*K114</f>
        <v>1056</v>
      </c>
      <c r="M114" s="50">
        <f>VLOOKUP(G114,'Raumgruppen - Leistungswerte'!$C$2:$E$38,3)*$N114</f>
        <v>0</v>
      </c>
      <c r="N114" s="81">
        <v>1</v>
      </c>
      <c r="O114" s="82" t="e">
        <f t="shared" ref="O114:O145" si="30">IF(K114=0,0,F114/M114)</f>
        <v>#DIV/0!</v>
      </c>
      <c r="P114" s="82" t="e">
        <f t="shared" ref="P114:P145" si="31">O114*J114</f>
        <v>#DIV/0!</v>
      </c>
      <c r="Q114" s="83" t="e">
        <f>O114*UR_StVS!$C$43</f>
        <v>#DIV/0!</v>
      </c>
      <c r="R114" s="106" t="e">
        <f t="shared" ref="R114:R145" si="32">K114*Q114</f>
        <v>#DIV/0!</v>
      </c>
      <c r="S114" s="109" t="e">
        <f t="shared" si="23"/>
        <v>#DIV/0!</v>
      </c>
    </row>
    <row r="115" spans="1:19" ht="24" customHeight="1" thickBot="1" x14ac:dyDescent="0.25">
      <c r="A115" s="53" t="s">
        <v>96</v>
      </c>
      <c r="B115" s="97" t="s">
        <v>152</v>
      </c>
      <c r="C115" s="97" t="s">
        <v>335</v>
      </c>
      <c r="D115" s="85" t="str">
        <f t="shared" si="28"/>
        <v>EG_TH_04</v>
      </c>
      <c r="E115" s="97" t="s">
        <v>90</v>
      </c>
      <c r="F115" s="51">
        <v>26</v>
      </c>
      <c r="G115" s="48" t="s">
        <v>96</v>
      </c>
      <c r="H115" s="97" t="s">
        <v>102</v>
      </c>
      <c r="I115" s="78" t="s">
        <v>365</v>
      </c>
      <c r="J115" s="78">
        <f t="shared" ref="J115:J162" si="33">K115/48</f>
        <v>2</v>
      </c>
      <c r="K115" s="79">
        <f t="shared" si="27"/>
        <v>96</v>
      </c>
      <c r="L115" s="80">
        <f t="shared" si="29"/>
        <v>2496</v>
      </c>
      <c r="M115" s="50">
        <f>VLOOKUP(G115,'Raumgruppen - Leistungswerte'!$C$2:$E$38,3)*$N115</f>
        <v>0</v>
      </c>
      <c r="N115" s="81">
        <v>1</v>
      </c>
      <c r="O115" s="82" t="e">
        <f t="shared" si="30"/>
        <v>#DIV/0!</v>
      </c>
      <c r="P115" s="82" t="e">
        <f t="shared" si="31"/>
        <v>#DIV/0!</v>
      </c>
      <c r="Q115" s="83" t="e">
        <f>O115*UR_StVS!$C$43</f>
        <v>#DIV/0!</v>
      </c>
      <c r="R115" s="106" t="e">
        <f t="shared" si="32"/>
        <v>#DIV/0!</v>
      </c>
      <c r="S115" s="109" t="e">
        <f t="shared" ref="S115:S162" si="34">R115/12</f>
        <v>#DIV/0!</v>
      </c>
    </row>
    <row r="116" spans="1:19" ht="24" customHeight="1" thickBot="1" x14ac:dyDescent="0.25">
      <c r="A116" s="53" t="s">
        <v>96</v>
      </c>
      <c r="B116" s="97" t="s">
        <v>265</v>
      </c>
      <c r="C116" s="97" t="s">
        <v>266</v>
      </c>
      <c r="D116" s="85" t="str">
        <f t="shared" si="28"/>
        <v>OG_2.01.01</v>
      </c>
      <c r="E116" s="97" t="s">
        <v>267</v>
      </c>
      <c r="F116" s="51">
        <v>11.62</v>
      </c>
      <c r="G116" s="48" t="s">
        <v>63</v>
      </c>
      <c r="H116" s="97" t="s">
        <v>102</v>
      </c>
      <c r="I116" s="78" t="s">
        <v>363</v>
      </c>
      <c r="J116" s="78">
        <f t="shared" si="33"/>
        <v>1</v>
      </c>
      <c r="K116" s="79">
        <f t="shared" si="27"/>
        <v>48</v>
      </c>
      <c r="L116" s="80">
        <f t="shared" si="29"/>
        <v>557.76</v>
      </c>
      <c r="M116" s="50">
        <f>VLOOKUP(G116,'Raumgruppen - Leistungswerte'!$C$2:$E$38,3)*$N116</f>
        <v>0</v>
      </c>
      <c r="N116" s="81">
        <v>1</v>
      </c>
      <c r="O116" s="82" t="e">
        <f t="shared" si="30"/>
        <v>#DIV/0!</v>
      </c>
      <c r="P116" s="82" t="e">
        <f t="shared" si="31"/>
        <v>#DIV/0!</v>
      </c>
      <c r="Q116" s="83" t="e">
        <f>O116*UR_StVS!$C$43</f>
        <v>#DIV/0!</v>
      </c>
      <c r="R116" s="106" t="e">
        <f t="shared" si="32"/>
        <v>#DIV/0!</v>
      </c>
      <c r="S116" s="109" t="e">
        <f t="shared" si="34"/>
        <v>#DIV/0!</v>
      </c>
    </row>
    <row r="117" spans="1:19" ht="24" customHeight="1" thickBot="1" x14ac:dyDescent="0.25">
      <c r="A117" s="53" t="s">
        <v>96</v>
      </c>
      <c r="B117" s="97" t="s">
        <v>265</v>
      </c>
      <c r="C117" s="97" t="s">
        <v>268</v>
      </c>
      <c r="D117" s="85" t="str">
        <f t="shared" si="28"/>
        <v>OG_2.01.02</v>
      </c>
      <c r="E117" s="97" t="s">
        <v>269</v>
      </c>
      <c r="F117" s="51">
        <v>11.85</v>
      </c>
      <c r="G117" s="48" t="s">
        <v>63</v>
      </c>
      <c r="H117" s="97" t="s">
        <v>102</v>
      </c>
      <c r="I117" s="78" t="s">
        <v>363</v>
      </c>
      <c r="J117" s="78">
        <f t="shared" si="33"/>
        <v>1</v>
      </c>
      <c r="K117" s="79">
        <f t="shared" si="27"/>
        <v>48</v>
      </c>
      <c r="L117" s="80">
        <f t="shared" si="29"/>
        <v>568.79999999999995</v>
      </c>
      <c r="M117" s="50">
        <f>VLOOKUP(G117,'Raumgruppen - Leistungswerte'!$C$2:$E$38,3)*$N117</f>
        <v>0</v>
      </c>
      <c r="N117" s="81">
        <v>1</v>
      </c>
      <c r="O117" s="82" t="e">
        <f t="shared" si="30"/>
        <v>#DIV/0!</v>
      </c>
      <c r="P117" s="82" t="e">
        <f t="shared" si="31"/>
        <v>#DIV/0!</v>
      </c>
      <c r="Q117" s="83" t="e">
        <f>O117*UR_StVS!$C$43</f>
        <v>#DIV/0!</v>
      </c>
      <c r="R117" s="106" t="e">
        <f t="shared" si="32"/>
        <v>#DIV/0!</v>
      </c>
      <c r="S117" s="109" t="e">
        <f t="shared" si="34"/>
        <v>#DIV/0!</v>
      </c>
    </row>
    <row r="118" spans="1:19" ht="24" customHeight="1" thickBot="1" x14ac:dyDescent="0.25">
      <c r="A118" s="53" t="s">
        <v>96</v>
      </c>
      <c r="B118" s="97" t="s">
        <v>265</v>
      </c>
      <c r="C118" s="97" t="s">
        <v>270</v>
      </c>
      <c r="D118" s="85" t="str">
        <f t="shared" si="28"/>
        <v>OG_2.01.03</v>
      </c>
      <c r="E118" s="97" t="s">
        <v>271</v>
      </c>
      <c r="F118" s="51">
        <v>17.61</v>
      </c>
      <c r="G118" s="48" t="s">
        <v>63</v>
      </c>
      <c r="H118" s="97" t="s">
        <v>102</v>
      </c>
      <c r="I118" s="78" t="s">
        <v>363</v>
      </c>
      <c r="J118" s="78">
        <f t="shared" si="33"/>
        <v>1</v>
      </c>
      <c r="K118" s="79">
        <f t="shared" si="27"/>
        <v>48</v>
      </c>
      <c r="L118" s="80">
        <f t="shared" si="29"/>
        <v>845.28</v>
      </c>
      <c r="M118" s="50">
        <f>VLOOKUP(G118,'Raumgruppen - Leistungswerte'!$C$2:$E$38,3)*$N118</f>
        <v>0</v>
      </c>
      <c r="N118" s="81">
        <v>1</v>
      </c>
      <c r="O118" s="82" t="e">
        <f t="shared" si="30"/>
        <v>#DIV/0!</v>
      </c>
      <c r="P118" s="82" t="e">
        <f t="shared" si="31"/>
        <v>#DIV/0!</v>
      </c>
      <c r="Q118" s="83" t="e">
        <f>O118*UR_StVS!$C$43</f>
        <v>#DIV/0!</v>
      </c>
      <c r="R118" s="106" t="e">
        <f t="shared" si="32"/>
        <v>#DIV/0!</v>
      </c>
      <c r="S118" s="109" t="e">
        <f t="shared" si="34"/>
        <v>#DIV/0!</v>
      </c>
    </row>
    <row r="119" spans="1:19" ht="24" customHeight="1" thickBot="1" x14ac:dyDescent="0.25">
      <c r="A119" s="53" t="s">
        <v>96</v>
      </c>
      <c r="B119" s="97" t="s">
        <v>265</v>
      </c>
      <c r="C119" s="97" t="s">
        <v>272</v>
      </c>
      <c r="D119" s="85" t="str">
        <f t="shared" si="28"/>
        <v>OG_2.01.04</v>
      </c>
      <c r="E119" s="97" t="s">
        <v>273</v>
      </c>
      <c r="F119" s="51">
        <v>17.61</v>
      </c>
      <c r="G119" s="48" t="s">
        <v>63</v>
      </c>
      <c r="H119" s="97" t="s">
        <v>102</v>
      </c>
      <c r="I119" s="78" t="s">
        <v>363</v>
      </c>
      <c r="J119" s="78">
        <f t="shared" si="33"/>
        <v>1</v>
      </c>
      <c r="K119" s="79">
        <f t="shared" si="27"/>
        <v>48</v>
      </c>
      <c r="L119" s="80">
        <f t="shared" si="29"/>
        <v>845.28</v>
      </c>
      <c r="M119" s="50">
        <f>VLOOKUP(G119,'Raumgruppen - Leistungswerte'!$C$2:$E$38,3)*$N119</f>
        <v>0</v>
      </c>
      <c r="N119" s="81">
        <v>1</v>
      </c>
      <c r="O119" s="82" t="e">
        <f t="shared" si="30"/>
        <v>#DIV/0!</v>
      </c>
      <c r="P119" s="82" t="e">
        <f t="shared" si="31"/>
        <v>#DIV/0!</v>
      </c>
      <c r="Q119" s="83" t="e">
        <f>O119*UR_StVS!$C$43</f>
        <v>#DIV/0!</v>
      </c>
      <c r="R119" s="106" t="e">
        <f t="shared" si="32"/>
        <v>#DIV/0!</v>
      </c>
      <c r="S119" s="109" t="e">
        <f t="shared" si="34"/>
        <v>#DIV/0!</v>
      </c>
    </row>
    <row r="120" spans="1:19" ht="24" customHeight="1" thickBot="1" x14ac:dyDescent="0.25">
      <c r="A120" s="53" t="s">
        <v>96</v>
      </c>
      <c r="B120" s="97" t="s">
        <v>265</v>
      </c>
      <c r="C120" s="97" t="s">
        <v>274</v>
      </c>
      <c r="D120" s="85" t="str">
        <f t="shared" si="28"/>
        <v>OG_2.02.01</v>
      </c>
      <c r="E120" s="97" t="s">
        <v>59</v>
      </c>
      <c r="F120" s="51">
        <v>23.8</v>
      </c>
      <c r="G120" s="48" t="s">
        <v>65</v>
      </c>
      <c r="H120" s="97" t="s">
        <v>102</v>
      </c>
      <c r="I120" s="78" t="s">
        <v>364</v>
      </c>
      <c r="J120" s="78">
        <f t="shared" si="33"/>
        <v>5</v>
      </c>
      <c r="K120" s="79">
        <f t="shared" si="27"/>
        <v>240</v>
      </c>
      <c r="L120" s="80">
        <f t="shared" si="29"/>
        <v>5712</v>
      </c>
      <c r="M120" s="50">
        <f>VLOOKUP(G120,'Raumgruppen - Leistungswerte'!$C$2:$E$38,3)*$N120</f>
        <v>0</v>
      </c>
      <c r="N120" s="81">
        <v>1</v>
      </c>
      <c r="O120" s="82" t="e">
        <f t="shared" si="30"/>
        <v>#DIV/0!</v>
      </c>
      <c r="P120" s="82" t="e">
        <f t="shared" si="31"/>
        <v>#DIV/0!</v>
      </c>
      <c r="Q120" s="83" t="e">
        <f>O120*UR_StVS!$C$43</f>
        <v>#DIV/0!</v>
      </c>
      <c r="R120" s="106" t="e">
        <f t="shared" si="32"/>
        <v>#DIV/0!</v>
      </c>
      <c r="S120" s="109" t="e">
        <f t="shared" si="34"/>
        <v>#DIV/0!</v>
      </c>
    </row>
    <row r="121" spans="1:19" ht="24" customHeight="1" thickBot="1" x14ac:dyDescent="0.25">
      <c r="A121" s="53" t="s">
        <v>96</v>
      </c>
      <c r="B121" s="97" t="s">
        <v>265</v>
      </c>
      <c r="C121" s="97" t="s">
        <v>275</v>
      </c>
      <c r="D121" s="85" t="str">
        <f t="shared" si="28"/>
        <v>OG_2.02.02</v>
      </c>
      <c r="E121" s="97" t="s">
        <v>59</v>
      </c>
      <c r="F121" s="51">
        <v>5.38</v>
      </c>
      <c r="G121" s="48" t="s">
        <v>65</v>
      </c>
      <c r="H121" s="97" t="s">
        <v>102</v>
      </c>
      <c r="I121" s="78" t="s">
        <v>364</v>
      </c>
      <c r="J121" s="78">
        <f t="shared" si="33"/>
        <v>5</v>
      </c>
      <c r="K121" s="79">
        <f t="shared" si="27"/>
        <v>240</v>
      </c>
      <c r="L121" s="80">
        <f t="shared" si="29"/>
        <v>1291.2</v>
      </c>
      <c r="M121" s="50">
        <f>VLOOKUP(G121,'Raumgruppen - Leistungswerte'!$C$2:$E$38,3)*$N121</f>
        <v>0</v>
      </c>
      <c r="N121" s="81">
        <v>1</v>
      </c>
      <c r="O121" s="82" t="e">
        <f t="shared" si="30"/>
        <v>#DIV/0!</v>
      </c>
      <c r="P121" s="82" t="e">
        <f t="shared" si="31"/>
        <v>#DIV/0!</v>
      </c>
      <c r="Q121" s="83" t="e">
        <f>O121*UR_StVS!$C$43</f>
        <v>#DIV/0!</v>
      </c>
      <c r="R121" s="106" t="e">
        <f t="shared" si="32"/>
        <v>#DIV/0!</v>
      </c>
      <c r="S121" s="109" t="e">
        <f t="shared" si="34"/>
        <v>#DIV/0!</v>
      </c>
    </row>
    <row r="122" spans="1:19" ht="24" customHeight="1" thickBot="1" x14ac:dyDescent="0.25">
      <c r="A122" s="53" t="s">
        <v>96</v>
      </c>
      <c r="B122" s="97" t="s">
        <v>265</v>
      </c>
      <c r="C122" s="97" t="s">
        <v>276</v>
      </c>
      <c r="D122" s="85" t="str">
        <f t="shared" si="28"/>
        <v>OG_2.02.02a</v>
      </c>
      <c r="E122" s="97" t="s">
        <v>277</v>
      </c>
      <c r="F122" s="51">
        <v>6.52</v>
      </c>
      <c r="G122" s="48" t="s">
        <v>65</v>
      </c>
      <c r="H122" s="97" t="s">
        <v>102</v>
      </c>
      <c r="I122" s="78" t="s">
        <v>364</v>
      </c>
      <c r="J122" s="78">
        <f t="shared" si="33"/>
        <v>5</v>
      </c>
      <c r="K122" s="79">
        <f t="shared" si="27"/>
        <v>240</v>
      </c>
      <c r="L122" s="80">
        <f t="shared" si="29"/>
        <v>1564.8</v>
      </c>
      <c r="M122" s="50">
        <f>VLOOKUP(G122,'Raumgruppen - Leistungswerte'!$C$2:$E$38,3)*$N122</f>
        <v>0</v>
      </c>
      <c r="N122" s="81">
        <v>1</v>
      </c>
      <c r="O122" s="82" t="e">
        <f t="shared" si="30"/>
        <v>#DIV/0!</v>
      </c>
      <c r="P122" s="82" t="e">
        <f t="shared" si="31"/>
        <v>#DIV/0!</v>
      </c>
      <c r="Q122" s="83" t="e">
        <f>O122*UR_StVS!$C$43</f>
        <v>#DIV/0!</v>
      </c>
      <c r="R122" s="106" t="e">
        <f t="shared" si="32"/>
        <v>#DIV/0!</v>
      </c>
      <c r="S122" s="109" t="e">
        <f t="shared" si="34"/>
        <v>#DIV/0!</v>
      </c>
    </row>
    <row r="123" spans="1:19" ht="24" customHeight="1" thickBot="1" x14ac:dyDescent="0.25">
      <c r="A123" s="53" t="s">
        <v>96</v>
      </c>
      <c r="B123" s="97" t="s">
        <v>265</v>
      </c>
      <c r="C123" s="97" t="s">
        <v>278</v>
      </c>
      <c r="D123" s="85" t="str">
        <f t="shared" si="28"/>
        <v>OG_2.02.03</v>
      </c>
      <c r="E123" s="97" t="s">
        <v>279</v>
      </c>
      <c r="F123" s="51">
        <v>6.52</v>
      </c>
      <c r="G123" s="48" t="s">
        <v>65</v>
      </c>
      <c r="H123" s="97" t="s">
        <v>102</v>
      </c>
      <c r="I123" s="78" t="s">
        <v>364</v>
      </c>
      <c r="J123" s="78">
        <f t="shared" si="33"/>
        <v>5</v>
      </c>
      <c r="K123" s="79">
        <f t="shared" si="27"/>
        <v>240</v>
      </c>
      <c r="L123" s="80">
        <f t="shared" si="29"/>
        <v>1564.8</v>
      </c>
      <c r="M123" s="50">
        <f>VLOOKUP(G123,'Raumgruppen - Leistungswerte'!$C$2:$E$38,3)*$N123</f>
        <v>0</v>
      </c>
      <c r="N123" s="81">
        <v>1</v>
      </c>
      <c r="O123" s="82" t="e">
        <f t="shared" si="30"/>
        <v>#DIV/0!</v>
      </c>
      <c r="P123" s="82" t="e">
        <f t="shared" si="31"/>
        <v>#DIV/0!</v>
      </c>
      <c r="Q123" s="83" t="e">
        <f>O123*UR_StVS!$C$43</f>
        <v>#DIV/0!</v>
      </c>
      <c r="R123" s="106" t="e">
        <f t="shared" si="32"/>
        <v>#DIV/0!</v>
      </c>
      <c r="S123" s="109" t="e">
        <f t="shared" si="34"/>
        <v>#DIV/0!</v>
      </c>
    </row>
    <row r="124" spans="1:19" ht="24" customHeight="1" thickBot="1" x14ac:dyDescent="0.25">
      <c r="A124" s="53" t="s">
        <v>96</v>
      </c>
      <c r="B124" s="97" t="s">
        <v>265</v>
      </c>
      <c r="C124" s="97" t="s">
        <v>280</v>
      </c>
      <c r="D124" s="85" t="str">
        <f t="shared" si="28"/>
        <v>OG_2.02.04</v>
      </c>
      <c r="E124" s="97" t="s">
        <v>60</v>
      </c>
      <c r="F124" s="51">
        <v>22.7</v>
      </c>
      <c r="G124" s="48" t="s">
        <v>65</v>
      </c>
      <c r="H124" s="97" t="s">
        <v>102</v>
      </c>
      <c r="I124" s="78" t="s">
        <v>364</v>
      </c>
      <c r="J124" s="78">
        <f t="shared" si="33"/>
        <v>5</v>
      </c>
      <c r="K124" s="79">
        <f t="shared" si="27"/>
        <v>240</v>
      </c>
      <c r="L124" s="80">
        <f t="shared" si="29"/>
        <v>5448</v>
      </c>
      <c r="M124" s="50">
        <f>VLOOKUP(G124,'Raumgruppen - Leistungswerte'!$C$2:$E$38,3)*$N124</f>
        <v>0</v>
      </c>
      <c r="N124" s="81">
        <v>1</v>
      </c>
      <c r="O124" s="82" t="e">
        <f t="shared" si="30"/>
        <v>#DIV/0!</v>
      </c>
      <c r="P124" s="82" t="e">
        <f t="shared" si="31"/>
        <v>#DIV/0!</v>
      </c>
      <c r="Q124" s="83" t="e">
        <f>O124*UR_StVS!$C$43</f>
        <v>#DIV/0!</v>
      </c>
      <c r="R124" s="106" t="e">
        <f t="shared" si="32"/>
        <v>#DIV/0!</v>
      </c>
      <c r="S124" s="109" t="e">
        <f t="shared" si="34"/>
        <v>#DIV/0!</v>
      </c>
    </row>
    <row r="125" spans="1:19" ht="24" customHeight="1" thickBot="1" x14ac:dyDescent="0.25">
      <c r="A125" s="53" t="s">
        <v>96</v>
      </c>
      <c r="B125" s="97" t="s">
        <v>265</v>
      </c>
      <c r="C125" s="97" t="s">
        <v>281</v>
      </c>
      <c r="D125" s="85" t="str">
        <f t="shared" si="28"/>
        <v>OG_2.02.04a</v>
      </c>
      <c r="E125" s="97" t="s">
        <v>60</v>
      </c>
      <c r="F125" s="51">
        <v>5.29</v>
      </c>
      <c r="G125" s="48" t="s">
        <v>65</v>
      </c>
      <c r="H125" s="97" t="s">
        <v>102</v>
      </c>
      <c r="I125" s="78" t="s">
        <v>364</v>
      </c>
      <c r="J125" s="78">
        <f t="shared" si="33"/>
        <v>5</v>
      </c>
      <c r="K125" s="79">
        <f t="shared" si="27"/>
        <v>240</v>
      </c>
      <c r="L125" s="80">
        <f t="shared" si="29"/>
        <v>1269.5999999999999</v>
      </c>
      <c r="M125" s="50">
        <f>VLOOKUP(G125,'Raumgruppen - Leistungswerte'!$C$2:$E$38,3)*$N125</f>
        <v>0</v>
      </c>
      <c r="N125" s="81">
        <v>1</v>
      </c>
      <c r="O125" s="82" t="e">
        <f t="shared" si="30"/>
        <v>#DIV/0!</v>
      </c>
      <c r="P125" s="82" t="e">
        <f t="shared" si="31"/>
        <v>#DIV/0!</v>
      </c>
      <c r="Q125" s="83" t="e">
        <f>O125*UR_StVS!$C$43</f>
        <v>#DIV/0!</v>
      </c>
      <c r="R125" s="106" t="e">
        <f t="shared" si="32"/>
        <v>#DIV/0!</v>
      </c>
      <c r="S125" s="109" t="e">
        <f t="shared" si="34"/>
        <v>#DIV/0!</v>
      </c>
    </row>
    <row r="126" spans="1:19" ht="24" customHeight="1" thickBot="1" x14ac:dyDescent="0.25">
      <c r="A126" s="53"/>
      <c r="B126" s="97" t="s">
        <v>265</v>
      </c>
      <c r="C126" s="97" t="s">
        <v>282</v>
      </c>
      <c r="D126" s="85" t="str">
        <f t="shared" si="28"/>
        <v>OG_2.03.01</v>
      </c>
      <c r="E126" s="97" t="s">
        <v>283</v>
      </c>
      <c r="F126" s="51">
        <v>740</v>
      </c>
      <c r="G126" s="48" t="s">
        <v>96</v>
      </c>
      <c r="H126" s="97" t="s">
        <v>143</v>
      </c>
      <c r="I126" s="119"/>
      <c r="J126" s="119"/>
      <c r="K126" s="120"/>
      <c r="L126" s="121"/>
      <c r="M126" s="122"/>
      <c r="N126" s="123"/>
      <c r="O126" s="124"/>
      <c r="P126" s="124"/>
      <c r="Q126" s="125"/>
      <c r="R126" s="126"/>
      <c r="S126" s="127"/>
    </row>
    <row r="127" spans="1:19" ht="24" customHeight="1" thickBot="1" x14ac:dyDescent="0.25">
      <c r="A127" s="53" t="s">
        <v>96</v>
      </c>
      <c r="B127" s="97" t="s">
        <v>265</v>
      </c>
      <c r="C127" s="97" t="s">
        <v>284</v>
      </c>
      <c r="D127" s="85" t="str">
        <f t="shared" si="28"/>
        <v>OG_2.03.02</v>
      </c>
      <c r="E127" s="97" t="s">
        <v>225</v>
      </c>
      <c r="F127" s="51">
        <v>20.56</v>
      </c>
      <c r="G127" s="48" t="s">
        <v>96</v>
      </c>
      <c r="H127" s="97" t="s">
        <v>102</v>
      </c>
      <c r="I127" s="78" t="s">
        <v>363</v>
      </c>
      <c r="J127" s="78">
        <f t="shared" si="33"/>
        <v>1</v>
      </c>
      <c r="K127" s="79">
        <f t="shared" si="27"/>
        <v>48</v>
      </c>
      <c r="L127" s="80">
        <f t="shared" si="29"/>
        <v>986.87999999999988</v>
      </c>
      <c r="M127" s="50">
        <f>VLOOKUP(G127,'Raumgruppen - Leistungswerte'!$C$2:$E$38,3)*$N127</f>
        <v>0</v>
      </c>
      <c r="N127" s="81">
        <v>1</v>
      </c>
      <c r="O127" s="82" t="e">
        <f t="shared" si="30"/>
        <v>#DIV/0!</v>
      </c>
      <c r="P127" s="82" t="e">
        <f t="shared" si="31"/>
        <v>#DIV/0!</v>
      </c>
      <c r="Q127" s="83" t="e">
        <f>O127*UR_StVS!$C$43</f>
        <v>#DIV/0!</v>
      </c>
      <c r="R127" s="106" t="e">
        <f t="shared" si="32"/>
        <v>#DIV/0!</v>
      </c>
      <c r="S127" s="109" t="e">
        <f t="shared" si="34"/>
        <v>#DIV/0!</v>
      </c>
    </row>
    <row r="128" spans="1:19" ht="24" customHeight="1" thickBot="1" x14ac:dyDescent="0.25">
      <c r="A128" s="53" t="s">
        <v>96</v>
      </c>
      <c r="B128" s="97" t="s">
        <v>265</v>
      </c>
      <c r="C128" s="97" t="s">
        <v>285</v>
      </c>
      <c r="D128" s="85" t="str">
        <f t="shared" si="28"/>
        <v>OG_2.03.03</v>
      </c>
      <c r="E128" s="97" t="s">
        <v>221</v>
      </c>
      <c r="F128" s="51">
        <v>25.32</v>
      </c>
      <c r="G128" s="48" t="s">
        <v>88</v>
      </c>
      <c r="H128" s="97" t="s">
        <v>102</v>
      </c>
      <c r="I128" s="78" t="s">
        <v>363</v>
      </c>
      <c r="J128" s="78">
        <f t="shared" si="33"/>
        <v>1</v>
      </c>
      <c r="K128" s="79">
        <f t="shared" si="27"/>
        <v>48</v>
      </c>
      <c r="L128" s="80">
        <f t="shared" si="29"/>
        <v>1215.3600000000001</v>
      </c>
      <c r="M128" s="50">
        <f>VLOOKUP(G128,'Raumgruppen - Leistungswerte'!$C$2:$E$38,3)*$N128</f>
        <v>0</v>
      </c>
      <c r="N128" s="81">
        <v>1</v>
      </c>
      <c r="O128" s="82" t="e">
        <f t="shared" si="30"/>
        <v>#DIV/0!</v>
      </c>
      <c r="P128" s="82" t="e">
        <f t="shared" si="31"/>
        <v>#DIV/0!</v>
      </c>
      <c r="Q128" s="83" t="e">
        <f>O128*UR_StVS!$C$43</f>
        <v>#DIV/0!</v>
      </c>
      <c r="R128" s="106" t="e">
        <f t="shared" si="32"/>
        <v>#DIV/0!</v>
      </c>
      <c r="S128" s="109" t="e">
        <f t="shared" si="34"/>
        <v>#DIV/0!</v>
      </c>
    </row>
    <row r="129" spans="1:19" ht="24" customHeight="1" thickBot="1" x14ac:dyDescent="0.25">
      <c r="A129" s="53" t="s">
        <v>96</v>
      </c>
      <c r="B129" s="97" t="s">
        <v>265</v>
      </c>
      <c r="C129" s="97" t="s">
        <v>286</v>
      </c>
      <c r="D129" s="85" t="str">
        <f t="shared" si="28"/>
        <v>OG_2.03.04</v>
      </c>
      <c r="E129" s="98" t="s">
        <v>287</v>
      </c>
      <c r="F129" s="52">
        <v>775.66</v>
      </c>
      <c r="G129" s="48" t="s">
        <v>371</v>
      </c>
      <c r="H129" s="98" t="s">
        <v>102</v>
      </c>
      <c r="I129" s="78" t="s">
        <v>365</v>
      </c>
      <c r="J129" s="78">
        <f t="shared" si="33"/>
        <v>2</v>
      </c>
      <c r="K129" s="79">
        <f t="shared" si="27"/>
        <v>96</v>
      </c>
      <c r="L129" s="80">
        <f t="shared" si="29"/>
        <v>74463.360000000001</v>
      </c>
      <c r="M129" s="50">
        <f>VLOOKUP(G129,'Raumgruppen - Leistungswerte'!$C$2:$E$38,3)*$N129</f>
        <v>0</v>
      </c>
      <c r="N129" s="81">
        <v>1</v>
      </c>
      <c r="O129" s="82" t="e">
        <f t="shared" si="30"/>
        <v>#DIV/0!</v>
      </c>
      <c r="P129" s="82" t="e">
        <f t="shared" si="31"/>
        <v>#DIV/0!</v>
      </c>
      <c r="Q129" s="83" t="e">
        <f>O129*UR_StVS!$C$43</f>
        <v>#DIV/0!</v>
      </c>
      <c r="R129" s="106" t="e">
        <f t="shared" si="32"/>
        <v>#DIV/0!</v>
      </c>
      <c r="S129" s="109" t="e">
        <f t="shared" si="34"/>
        <v>#DIV/0!</v>
      </c>
    </row>
    <row r="130" spans="1:19" ht="24" customHeight="1" thickBot="1" x14ac:dyDescent="0.25">
      <c r="A130" s="53" t="s">
        <v>96</v>
      </c>
      <c r="B130" s="97" t="s">
        <v>265</v>
      </c>
      <c r="C130" s="97" t="s">
        <v>288</v>
      </c>
      <c r="D130" s="85" t="str">
        <f t="shared" si="28"/>
        <v>OG_2.03.05</v>
      </c>
      <c r="E130" s="98" t="s">
        <v>289</v>
      </c>
      <c r="F130" s="52">
        <v>25.32</v>
      </c>
      <c r="G130" s="48" t="s">
        <v>88</v>
      </c>
      <c r="H130" s="98" t="s">
        <v>102</v>
      </c>
      <c r="I130" s="78" t="s">
        <v>363</v>
      </c>
      <c r="J130" s="78">
        <f t="shared" si="33"/>
        <v>1</v>
      </c>
      <c r="K130" s="79">
        <f t="shared" si="27"/>
        <v>48</v>
      </c>
      <c r="L130" s="80">
        <f t="shared" si="29"/>
        <v>1215.3600000000001</v>
      </c>
      <c r="M130" s="50">
        <f>VLOOKUP(G130,'Raumgruppen - Leistungswerte'!$C$2:$E$38,3)*$N130</f>
        <v>0</v>
      </c>
      <c r="N130" s="81">
        <v>1</v>
      </c>
      <c r="O130" s="82" t="e">
        <f t="shared" si="30"/>
        <v>#DIV/0!</v>
      </c>
      <c r="P130" s="82" t="e">
        <f t="shared" si="31"/>
        <v>#DIV/0!</v>
      </c>
      <c r="Q130" s="83" t="e">
        <f>O130*UR_StVS!$C$43</f>
        <v>#DIV/0!</v>
      </c>
      <c r="R130" s="106" t="e">
        <f t="shared" si="32"/>
        <v>#DIV/0!</v>
      </c>
      <c r="S130" s="109" t="e">
        <f t="shared" si="34"/>
        <v>#DIV/0!</v>
      </c>
    </row>
    <row r="131" spans="1:19" ht="24" customHeight="1" thickBot="1" x14ac:dyDescent="0.25">
      <c r="A131" s="53" t="s">
        <v>96</v>
      </c>
      <c r="B131" s="97" t="s">
        <v>265</v>
      </c>
      <c r="C131" s="97" t="s">
        <v>290</v>
      </c>
      <c r="D131" s="85" t="str">
        <f t="shared" si="28"/>
        <v>OG_2.03.06</v>
      </c>
      <c r="E131" s="98" t="s">
        <v>262</v>
      </c>
      <c r="F131" s="52">
        <v>25.54</v>
      </c>
      <c r="G131" s="48" t="s">
        <v>96</v>
      </c>
      <c r="H131" s="98" t="s">
        <v>102</v>
      </c>
      <c r="I131" s="78" t="s">
        <v>363</v>
      </c>
      <c r="J131" s="78">
        <f t="shared" si="33"/>
        <v>1</v>
      </c>
      <c r="K131" s="79">
        <f t="shared" si="27"/>
        <v>48</v>
      </c>
      <c r="L131" s="80">
        <f t="shared" si="29"/>
        <v>1225.92</v>
      </c>
      <c r="M131" s="50">
        <f>VLOOKUP(G131,'Raumgruppen - Leistungswerte'!$C$2:$E$38,3)*$N131</f>
        <v>0</v>
      </c>
      <c r="N131" s="81">
        <v>1</v>
      </c>
      <c r="O131" s="82" t="e">
        <f t="shared" si="30"/>
        <v>#DIV/0!</v>
      </c>
      <c r="P131" s="82" t="e">
        <f t="shared" si="31"/>
        <v>#DIV/0!</v>
      </c>
      <c r="Q131" s="83" t="e">
        <f>O131*UR_StVS!$C$43</f>
        <v>#DIV/0!</v>
      </c>
      <c r="R131" s="106" t="e">
        <f t="shared" si="32"/>
        <v>#DIV/0!</v>
      </c>
      <c r="S131" s="109" t="e">
        <f t="shared" si="34"/>
        <v>#DIV/0!</v>
      </c>
    </row>
    <row r="132" spans="1:19" ht="24" customHeight="1" thickBot="1" x14ac:dyDescent="0.25">
      <c r="A132" s="53" t="s">
        <v>96</v>
      </c>
      <c r="B132" s="97" t="s">
        <v>265</v>
      </c>
      <c r="C132" s="97" t="s">
        <v>291</v>
      </c>
      <c r="D132" s="85" t="str">
        <f t="shared" si="28"/>
        <v>OG_2.03.07</v>
      </c>
      <c r="E132" s="98" t="s">
        <v>292</v>
      </c>
      <c r="F132" s="52">
        <v>1264.01</v>
      </c>
      <c r="G132" s="48" t="s">
        <v>371</v>
      </c>
      <c r="H132" s="98" t="s">
        <v>102</v>
      </c>
      <c r="I132" s="78" t="s">
        <v>365</v>
      </c>
      <c r="J132" s="78">
        <f t="shared" si="33"/>
        <v>2</v>
      </c>
      <c r="K132" s="79">
        <f t="shared" si="27"/>
        <v>96</v>
      </c>
      <c r="L132" s="80">
        <f t="shared" si="29"/>
        <v>121344.95999999999</v>
      </c>
      <c r="M132" s="50">
        <f>VLOOKUP(G132,'Raumgruppen - Leistungswerte'!$C$2:$E$38,3)*$N132</f>
        <v>0</v>
      </c>
      <c r="N132" s="81">
        <v>1</v>
      </c>
      <c r="O132" s="82" t="e">
        <f t="shared" si="30"/>
        <v>#DIV/0!</v>
      </c>
      <c r="P132" s="82" t="e">
        <f t="shared" si="31"/>
        <v>#DIV/0!</v>
      </c>
      <c r="Q132" s="83" t="e">
        <f>O132*UR_StVS!$C$43</f>
        <v>#DIV/0!</v>
      </c>
      <c r="R132" s="106" t="e">
        <f t="shared" si="32"/>
        <v>#DIV/0!</v>
      </c>
      <c r="S132" s="109" t="e">
        <f t="shared" si="34"/>
        <v>#DIV/0!</v>
      </c>
    </row>
    <row r="133" spans="1:19" ht="24" customHeight="1" thickBot="1" x14ac:dyDescent="0.25">
      <c r="A133" s="53" t="s">
        <v>96</v>
      </c>
      <c r="B133" s="97" t="s">
        <v>265</v>
      </c>
      <c r="C133" s="97" t="s">
        <v>293</v>
      </c>
      <c r="D133" s="85" t="str">
        <f t="shared" si="28"/>
        <v>OG_2.04.01</v>
      </c>
      <c r="E133" s="98" t="s">
        <v>294</v>
      </c>
      <c r="F133" s="52">
        <v>20</v>
      </c>
      <c r="G133" s="48" t="s">
        <v>67</v>
      </c>
      <c r="H133" s="98" t="s">
        <v>102</v>
      </c>
      <c r="I133" s="78" t="s">
        <v>366</v>
      </c>
      <c r="J133" s="78">
        <f t="shared" si="33"/>
        <v>0.25</v>
      </c>
      <c r="K133" s="79">
        <f t="shared" si="27"/>
        <v>12</v>
      </c>
      <c r="L133" s="80">
        <f t="shared" si="29"/>
        <v>240</v>
      </c>
      <c r="M133" s="50">
        <f>VLOOKUP(G133,'Raumgruppen - Leistungswerte'!$C$2:$E$38,3)*$N133</f>
        <v>0</v>
      </c>
      <c r="N133" s="81">
        <v>1</v>
      </c>
      <c r="O133" s="82" t="e">
        <f t="shared" si="30"/>
        <v>#DIV/0!</v>
      </c>
      <c r="P133" s="82" t="e">
        <f t="shared" si="31"/>
        <v>#DIV/0!</v>
      </c>
      <c r="Q133" s="83" t="e">
        <f>O133*UR_StVS!$C$43</f>
        <v>#DIV/0!</v>
      </c>
      <c r="R133" s="106" t="e">
        <f t="shared" si="32"/>
        <v>#DIV/0!</v>
      </c>
      <c r="S133" s="109" t="e">
        <f t="shared" si="34"/>
        <v>#DIV/0!</v>
      </c>
    </row>
    <row r="134" spans="1:19" ht="24" customHeight="1" thickBot="1" x14ac:dyDescent="0.25">
      <c r="A134" s="53" t="s">
        <v>96</v>
      </c>
      <c r="B134" s="97" t="s">
        <v>265</v>
      </c>
      <c r="C134" s="97" t="s">
        <v>295</v>
      </c>
      <c r="D134" s="85" t="str">
        <f t="shared" si="28"/>
        <v>OG_2.04.02</v>
      </c>
      <c r="E134" s="98" t="s">
        <v>294</v>
      </c>
      <c r="F134" s="52">
        <v>20</v>
      </c>
      <c r="G134" s="48" t="s">
        <v>67</v>
      </c>
      <c r="H134" s="98" t="s">
        <v>102</v>
      </c>
      <c r="I134" s="78" t="s">
        <v>366</v>
      </c>
      <c r="J134" s="78">
        <f t="shared" si="33"/>
        <v>0.25</v>
      </c>
      <c r="K134" s="79">
        <f t="shared" si="27"/>
        <v>12</v>
      </c>
      <c r="L134" s="80">
        <f t="shared" si="29"/>
        <v>240</v>
      </c>
      <c r="M134" s="50">
        <f>VLOOKUP(G134,'Raumgruppen - Leistungswerte'!$C$2:$E$38,3)*$N134</f>
        <v>0</v>
      </c>
      <c r="N134" s="81">
        <v>1</v>
      </c>
      <c r="O134" s="82" t="e">
        <f t="shared" si="30"/>
        <v>#DIV/0!</v>
      </c>
      <c r="P134" s="82" t="e">
        <f t="shared" si="31"/>
        <v>#DIV/0!</v>
      </c>
      <c r="Q134" s="83" t="e">
        <f>O134*UR_StVS!$C$43</f>
        <v>#DIV/0!</v>
      </c>
      <c r="R134" s="106" t="e">
        <f t="shared" si="32"/>
        <v>#DIV/0!</v>
      </c>
      <c r="S134" s="109" t="e">
        <f t="shared" si="34"/>
        <v>#DIV/0!</v>
      </c>
    </row>
    <row r="135" spans="1:19" ht="24" customHeight="1" thickBot="1" x14ac:dyDescent="0.25">
      <c r="A135" s="53" t="s">
        <v>96</v>
      </c>
      <c r="B135" s="97" t="s">
        <v>265</v>
      </c>
      <c r="C135" s="97" t="s">
        <v>340</v>
      </c>
      <c r="D135" s="85" t="str">
        <f t="shared" si="28"/>
        <v>OG_Block_A</v>
      </c>
      <c r="E135" s="98" t="s">
        <v>304</v>
      </c>
      <c r="F135" s="52">
        <v>166</v>
      </c>
      <c r="G135" s="48" t="s">
        <v>361</v>
      </c>
      <c r="H135" s="98" t="s">
        <v>102</v>
      </c>
      <c r="I135" s="78" t="s">
        <v>365</v>
      </c>
      <c r="J135" s="78">
        <f t="shared" si="33"/>
        <v>2</v>
      </c>
      <c r="K135" s="79">
        <f t="shared" si="27"/>
        <v>96</v>
      </c>
      <c r="L135" s="80">
        <f t="shared" si="29"/>
        <v>15936</v>
      </c>
      <c r="M135" s="50">
        <f>VLOOKUP(G135,'Raumgruppen - Leistungswerte'!$C$2:$E$38,3)*$N135</f>
        <v>0</v>
      </c>
      <c r="N135" s="81">
        <v>1</v>
      </c>
      <c r="O135" s="82" t="e">
        <f t="shared" si="30"/>
        <v>#DIV/0!</v>
      </c>
      <c r="P135" s="82" t="e">
        <f t="shared" si="31"/>
        <v>#DIV/0!</v>
      </c>
      <c r="Q135" s="83" t="e">
        <f>O135*UR_StVS!$C$43</f>
        <v>#DIV/0!</v>
      </c>
      <c r="R135" s="106" t="e">
        <f t="shared" si="32"/>
        <v>#DIV/0!</v>
      </c>
      <c r="S135" s="109" t="e">
        <f t="shared" si="34"/>
        <v>#DIV/0!</v>
      </c>
    </row>
    <row r="136" spans="1:19" ht="24" customHeight="1" thickBot="1" x14ac:dyDescent="0.25">
      <c r="A136" s="53" t="s">
        <v>96</v>
      </c>
      <c r="B136" s="97" t="s">
        <v>265</v>
      </c>
      <c r="C136" s="97" t="s">
        <v>341</v>
      </c>
      <c r="D136" s="85" t="str">
        <f t="shared" si="28"/>
        <v>OG_Block_B</v>
      </c>
      <c r="E136" s="98" t="s">
        <v>305</v>
      </c>
      <c r="F136" s="52">
        <v>166</v>
      </c>
      <c r="G136" s="48" t="s">
        <v>361</v>
      </c>
      <c r="H136" s="98" t="s">
        <v>102</v>
      </c>
      <c r="I136" s="78" t="s">
        <v>365</v>
      </c>
      <c r="J136" s="78">
        <f t="shared" si="33"/>
        <v>2</v>
      </c>
      <c r="K136" s="79">
        <f t="shared" si="27"/>
        <v>96</v>
      </c>
      <c r="L136" s="80">
        <f t="shared" si="29"/>
        <v>15936</v>
      </c>
      <c r="M136" s="50">
        <f>VLOOKUP(G136,'Raumgruppen - Leistungswerte'!$C$2:$E$38,3)*$N136</f>
        <v>0</v>
      </c>
      <c r="N136" s="81">
        <v>1</v>
      </c>
      <c r="O136" s="82" t="e">
        <f t="shared" si="30"/>
        <v>#DIV/0!</v>
      </c>
      <c r="P136" s="82" t="e">
        <f t="shared" si="31"/>
        <v>#DIV/0!</v>
      </c>
      <c r="Q136" s="83" t="e">
        <f>O136*UR_StVS!$C$43</f>
        <v>#DIV/0!</v>
      </c>
      <c r="R136" s="106" t="e">
        <f t="shared" si="32"/>
        <v>#DIV/0!</v>
      </c>
      <c r="S136" s="109" t="e">
        <f t="shared" si="34"/>
        <v>#DIV/0!</v>
      </c>
    </row>
    <row r="137" spans="1:19" ht="24" customHeight="1" thickBot="1" x14ac:dyDescent="0.25">
      <c r="A137" s="53"/>
      <c r="B137" s="97" t="s">
        <v>265</v>
      </c>
      <c r="C137" s="97" t="s">
        <v>342</v>
      </c>
      <c r="D137" s="85" t="str">
        <f t="shared" si="28"/>
        <v>OG_Block_C</v>
      </c>
      <c r="E137" s="98" t="s">
        <v>306</v>
      </c>
      <c r="F137" s="52">
        <v>150</v>
      </c>
      <c r="G137" s="48" t="s">
        <v>361</v>
      </c>
      <c r="H137" s="98" t="s">
        <v>89</v>
      </c>
      <c r="I137" s="119"/>
      <c r="J137" s="119"/>
      <c r="K137" s="120"/>
      <c r="L137" s="121"/>
      <c r="M137" s="122"/>
      <c r="N137" s="123"/>
      <c r="O137" s="124"/>
      <c r="P137" s="124"/>
      <c r="Q137" s="125"/>
      <c r="R137" s="126"/>
      <c r="S137" s="127"/>
    </row>
    <row r="138" spans="1:19" ht="24" customHeight="1" thickBot="1" x14ac:dyDescent="0.25">
      <c r="A138" s="53"/>
      <c r="B138" s="97" t="s">
        <v>265</v>
      </c>
      <c r="C138" s="97" t="s">
        <v>343</v>
      </c>
      <c r="D138" s="85" t="str">
        <f t="shared" si="28"/>
        <v>OG_Block_D</v>
      </c>
      <c r="E138" s="98" t="s">
        <v>307</v>
      </c>
      <c r="F138" s="52">
        <v>150</v>
      </c>
      <c r="G138" s="48" t="s">
        <v>361</v>
      </c>
      <c r="H138" s="98" t="s">
        <v>89</v>
      </c>
      <c r="I138" s="119"/>
      <c r="J138" s="119"/>
      <c r="K138" s="120"/>
      <c r="L138" s="121"/>
      <c r="M138" s="122"/>
      <c r="N138" s="123"/>
      <c r="O138" s="124"/>
      <c r="P138" s="124"/>
      <c r="Q138" s="125"/>
      <c r="R138" s="126"/>
      <c r="S138" s="127"/>
    </row>
    <row r="139" spans="1:19" ht="24" customHeight="1" thickBot="1" x14ac:dyDescent="0.25">
      <c r="A139" s="53"/>
      <c r="B139" s="97" t="s">
        <v>265</v>
      </c>
      <c r="C139" s="97" t="s">
        <v>344</v>
      </c>
      <c r="D139" s="85" t="str">
        <f t="shared" si="28"/>
        <v>OG_Block_E</v>
      </c>
      <c r="E139" s="98" t="s">
        <v>308</v>
      </c>
      <c r="F139" s="52">
        <v>150</v>
      </c>
      <c r="G139" s="48" t="s">
        <v>361</v>
      </c>
      <c r="H139" s="98" t="s">
        <v>89</v>
      </c>
      <c r="I139" s="119"/>
      <c r="J139" s="119"/>
      <c r="K139" s="120"/>
      <c r="L139" s="121"/>
      <c r="M139" s="122"/>
      <c r="N139" s="123"/>
      <c r="O139" s="124"/>
      <c r="P139" s="124"/>
      <c r="Q139" s="125"/>
      <c r="R139" s="126"/>
      <c r="S139" s="127"/>
    </row>
    <row r="140" spans="1:19" ht="24" customHeight="1" thickBot="1" x14ac:dyDescent="0.25">
      <c r="A140" s="53"/>
      <c r="B140" s="97" t="s">
        <v>265</v>
      </c>
      <c r="C140" s="97" t="s">
        <v>345</v>
      </c>
      <c r="D140" s="85" t="str">
        <f t="shared" si="28"/>
        <v>OG_Block_F</v>
      </c>
      <c r="E140" s="97" t="s">
        <v>309</v>
      </c>
      <c r="F140" s="51">
        <v>150</v>
      </c>
      <c r="G140" s="48" t="s">
        <v>361</v>
      </c>
      <c r="H140" s="97" t="s">
        <v>89</v>
      </c>
      <c r="I140" s="119"/>
      <c r="J140" s="119"/>
      <c r="K140" s="120"/>
      <c r="L140" s="121"/>
      <c r="M140" s="122"/>
      <c r="N140" s="123"/>
      <c r="O140" s="124"/>
      <c r="P140" s="124"/>
      <c r="Q140" s="125"/>
      <c r="R140" s="126"/>
      <c r="S140" s="127"/>
    </row>
    <row r="141" spans="1:19" ht="24" customHeight="1" thickBot="1" x14ac:dyDescent="0.25">
      <c r="A141" s="53" t="s">
        <v>96</v>
      </c>
      <c r="B141" s="97" t="s">
        <v>265</v>
      </c>
      <c r="C141" s="97" t="s">
        <v>332</v>
      </c>
      <c r="D141" s="85" t="str">
        <f t="shared" si="28"/>
        <v>OG_TH_01</v>
      </c>
      <c r="E141" s="97" t="s">
        <v>90</v>
      </c>
      <c r="F141" s="51">
        <v>26</v>
      </c>
      <c r="G141" s="48" t="s">
        <v>96</v>
      </c>
      <c r="H141" s="97" t="s">
        <v>102</v>
      </c>
      <c r="I141" s="78" t="s">
        <v>363</v>
      </c>
      <c r="J141" s="78">
        <f t="shared" si="33"/>
        <v>1</v>
      </c>
      <c r="K141" s="79">
        <f t="shared" si="27"/>
        <v>48</v>
      </c>
      <c r="L141" s="80">
        <f t="shared" si="29"/>
        <v>1248</v>
      </c>
      <c r="M141" s="50">
        <f>VLOOKUP(G141,'Raumgruppen - Leistungswerte'!$C$2:$E$38,3)*$N141</f>
        <v>0</v>
      </c>
      <c r="N141" s="81">
        <v>1</v>
      </c>
      <c r="O141" s="82" t="e">
        <f t="shared" si="30"/>
        <v>#DIV/0!</v>
      </c>
      <c r="P141" s="82" t="e">
        <f t="shared" si="31"/>
        <v>#DIV/0!</v>
      </c>
      <c r="Q141" s="83" t="e">
        <f>O141*UR_StVS!$C$43</f>
        <v>#DIV/0!</v>
      </c>
      <c r="R141" s="106" t="e">
        <f t="shared" si="32"/>
        <v>#DIV/0!</v>
      </c>
      <c r="S141" s="109" t="e">
        <f t="shared" si="34"/>
        <v>#DIV/0!</v>
      </c>
    </row>
    <row r="142" spans="1:19" ht="24" customHeight="1" thickBot="1" x14ac:dyDescent="0.25">
      <c r="A142" s="53" t="s">
        <v>96</v>
      </c>
      <c r="B142" s="97" t="s">
        <v>265</v>
      </c>
      <c r="C142" s="97" t="s">
        <v>333</v>
      </c>
      <c r="D142" s="85" t="str">
        <f t="shared" si="28"/>
        <v>OG_TH_02</v>
      </c>
      <c r="E142" s="97" t="s">
        <v>90</v>
      </c>
      <c r="F142" s="51">
        <v>16</v>
      </c>
      <c r="G142" s="48" t="s">
        <v>96</v>
      </c>
      <c r="H142" s="97" t="s">
        <v>102</v>
      </c>
      <c r="I142" s="78" t="s">
        <v>363</v>
      </c>
      <c r="J142" s="78">
        <f t="shared" si="33"/>
        <v>1</v>
      </c>
      <c r="K142" s="79">
        <f t="shared" si="27"/>
        <v>48</v>
      </c>
      <c r="L142" s="80">
        <f t="shared" si="29"/>
        <v>768</v>
      </c>
      <c r="M142" s="50">
        <f>VLOOKUP(G142,'Raumgruppen - Leistungswerte'!$C$2:$E$38,3)*$N142</f>
        <v>0</v>
      </c>
      <c r="N142" s="81">
        <v>1</v>
      </c>
      <c r="O142" s="82" t="e">
        <f t="shared" si="30"/>
        <v>#DIV/0!</v>
      </c>
      <c r="P142" s="82" t="e">
        <f t="shared" si="31"/>
        <v>#DIV/0!</v>
      </c>
      <c r="Q142" s="83" t="e">
        <f>O142*UR_StVS!$C$43</f>
        <v>#DIV/0!</v>
      </c>
      <c r="R142" s="106" t="e">
        <f t="shared" si="32"/>
        <v>#DIV/0!</v>
      </c>
      <c r="S142" s="109" t="e">
        <f t="shared" si="34"/>
        <v>#DIV/0!</v>
      </c>
    </row>
    <row r="143" spans="1:19" ht="24" customHeight="1" thickBot="1" x14ac:dyDescent="0.25">
      <c r="A143" s="53" t="s">
        <v>96</v>
      </c>
      <c r="B143" s="97" t="s">
        <v>265</v>
      </c>
      <c r="C143" s="97" t="s">
        <v>334</v>
      </c>
      <c r="D143" s="85" t="str">
        <f t="shared" si="28"/>
        <v>OG_TH_03</v>
      </c>
      <c r="E143" s="97" t="s">
        <v>90</v>
      </c>
      <c r="F143" s="51">
        <v>10</v>
      </c>
      <c r="G143" s="48" t="s">
        <v>96</v>
      </c>
      <c r="H143" s="97" t="s">
        <v>102</v>
      </c>
      <c r="I143" s="78" t="s">
        <v>363</v>
      </c>
      <c r="J143" s="78">
        <f t="shared" si="33"/>
        <v>1</v>
      </c>
      <c r="K143" s="79">
        <f t="shared" si="27"/>
        <v>48</v>
      </c>
      <c r="L143" s="80">
        <f t="shared" si="29"/>
        <v>480</v>
      </c>
      <c r="M143" s="50">
        <f>VLOOKUP(G143,'Raumgruppen - Leistungswerte'!$C$2:$E$38,3)*$N143</f>
        <v>0</v>
      </c>
      <c r="N143" s="81">
        <v>1</v>
      </c>
      <c r="O143" s="82" t="e">
        <f t="shared" si="30"/>
        <v>#DIV/0!</v>
      </c>
      <c r="P143" s="82" t="e">
        <f t="shared" si="31"/>
        <v>#DIV/0!</v>
      </c>
      <c r="Q143" s="83" t="e">
        <f>O143*UR_StVS!$C$43</f>
        <v>#DIV/0!</v>
      </c>
      <c r="R143" s="106" t="e">
        <f t="shared" si="32"/>
        <v>#DIV/0!</v>
      </c>
      <c r="S143" s="109" t="e">
        <f t="shared" si="34"/>
        <v>#DIV/0!</v>
      </c>
    </row>
    <row r="144" spans="1:19" ht="24" customHeight="1" thickBot="1" x14ac:dyDescent="0.25">
      <c r="A144" s="53" t="s">
        <v>96</v>
      </c>
      <c r="B144" s="97" t="s">
        <v>265</v>
      </c>
      <c r="C144" s="97" t="s">
        <v>335</v>
      </c>
      <c r="D144" s="85" t="str">
        <f t="shared" si="28"/>
        <v>OG_TH_04</v>
      </c>
      <c r="E144" s="97" t="s">
        <v>90</v>
      </c>
      <c r="F144" s="51">
        <v>15</v>
      </c>
      <c r="G144" s="48" t="s">
        <v>96</v>
      </c>
      <c r="H144" s="97" t="s">
        <v>102</v>
      </c>
      <c r="I144" s="78" t="s">
        <v>363</v>
      </c>
      <c r="J144" s="78">
        <f t="shared" si="33"/>
        <v>1</v>
      </c>
      <c r="K144" s="79">
        <f t="shared" si="27"/>
        <v>48</v>
      </c>
      <c r="L144" s="80">
        <f t="shared" si="29"/>
        <v>720</v>
      </c>
      <c r="M144" s="50">
        <f>VLOOKUP(G144,'Raumgruppen - Leistungswerte'!$C$2:$E$38,3)*$N144</f>
        <v>0</v>
      </c>
      <c r="N144" s="81">
        <v>1</v>
      </c>
      <c r="O144" s="82" t="e">
        <f t="shared" si="30"/>
        <v>#DIV/0!</v>
      </c>
      <c r="P144" s="82" t="e">
        <f t="shared" si="31"/>
        <v>#DIV/0!</v>
      </c>
      <c r="Q144" s="83" t="e">
        <f>O144*UR_StVS!$C$43</f>
        <v>#DIV/0!</v>
      </c>
      <c r="R144" s="106" t="e">
        <f t="shared" si="32"/>
        <v>#DIV/0!</v>
      </c>
      <c r="S144" s="109" t="e">
        <f t="shared" si="34"/>
        <v>#DIV/0!</v>
      </c>
    </row>
    <row r="145" spans="1:19" ht="24" customHeight="1" thickBot="1" x14ac:dyDescent="0.25">
      <c r="A145" s="53" t="s">
        <v>96</v>
      </c>
      <c r="B145" s="97" t="s">
        <v>265</v>
      </c>
      <c r="C145" s="97" t="s">
        <v>346</v>
      </c>
      <c r="D145" s="85" t="str">
        <f t="shared" si="28"/>
        <v>OG_TH_05</v>
      </c>
      <c r="E145" s="97" t="s">
        <v>90</v>
      </c>
      <c r="F145" s="51">
        <v>15</v>
      </c>
      <c r="G145" s="48" t="s">
        <v>96</v>
      </c>
      <c r="H145" s="97" t="s">
        <v>102</v>
      </c>
      <c r="I145" s="78" t="s">
        <v>363</v>
      </c>
      <c r="J145" s="78">
        <f t="shared" si="33"/>
        <v>1</v>
      </c>
      <c r="K145" s="79">
        <f t="shared" si="27"/>
        <v>48</v>
      </c>
      <c r="L145" s="80">
        <f t="shared" si="29"/>
        <v>720</v>
      </c>
      <c r="M145" s="50">
        <f>VLOOKUP(G145,'Raumgruppen - Leistungswerte'!$C$2:$E$38,3)*$N145</f>
        <v>0</v>
      </c>
      <c r="N145" s="81">
        <v>1</v>
      </c>
      <c r="O145" s="82" t="e">
        <f t="shared" si="30"/>
        <v>#DIV/0!</v>
      </c>
      <c r="P145" s="82" t="e">
        <f t="shared" si="31"/>
        <v>#DIV/0!</v>
      </c>
      <c r="Q145" s="83" t="e">
        <f>O145*UR_StVS!$C$43</f>
        <v>#DIV/0!</v>
      </c>
      <c r="R145" s="106" t="e">
        <f t="shared" si="32"/>
        <v>#DIV/0!</v>
      </c>
      <c r="S145" s="109" t="e">
        <f t="shared" si="34"/>
        <v>#DIV/0!</v>
      </c>
    </row>
    <row r="146" spans="1:19" ht="24" customHeight="1" thickBot="1" x14ac:dyDescent="0.25">
      <c r="A146" s="53" t="s">
        <v>96</v>
      </c>
      <c r="B146" s="97" t="s">
        <v>265</v>
      </c>
      <c r="C146" s="97" t="s">
        <v>347</v>
      </c>
      <c r="D146" s="85" t="str">
        <f t="shared" si="28"/>
        <v>OG_TH_06</v>
      </c>
      <c r="E146" s="98" t="s">
        <v>90</v>
      </c>
      <c r="F146" s="52">
        <v>26</v>
      </c>
      <c r="G146" s="48" t="s">
        <v>96</v>
      </c>
      <c r="H146" s="98" t="s">
        <v>102</v>
      </c>
      <c r="I146" s="78" t="s">
        <v>363</v>
      </c>
      <c r="J146" s="78">
        <f t="shared" si="33"/>
        <v>1</v>
      </c>
      <c r="K146" s="79">
        <f t="shared" si="27"/>
        <v>48</v>
      </c>
      <c r="L146" s="80">
        <f t="shared" si="29"/>
        <v>1248</v>
      </c>
      <c r="M146" s="50">
        <f>VLOOKUP(G146,'Raumgruppen - Leistungswerte'!$C$2:$E$38,3)*$N146</f>
        <v>0</v>
      </c>
      <c r="N146" s="81">
        <v>1</v>
      </c>
      <c r="O146" s="82" t="e">
        <f t="shared" ref="O146:O162" si="35">IF(K146=0,0,F146/M146)</f>
        <v>#DIV/0!</v>
      </c>
      <c r="P146" s="82" t="e">
        <f t="shared" ref="P146:P162" si="36">O146*J146</f>
        <v>#DIV/0!</v>
      </c>
      <c r="Q146" s="83" t="e">
        <f>O146*UR_StVS!$C$43</f>
        <v>#DIV/0!</v>
      </c>
      <c r="R146" s="106" t="e">
        <f t="shared" ref="R146:R162" si="37">K146*Q146</f>
        <v>#DIV/0!</v>
      </c>
      <c r="S146" s="109" t="e">
        <f t="shared" si="34"/>
        <v>#DIV/0!</v>
      </c>
    </row>
    <row r="147" spans="1:19" ht="24" customHeight="1" thickBot="1" x14ac:dyDescent="0.25">
      <c r="A147" s="53" t="s">
        <v>96</v>
      </c>
      <c r="B147" s="97" t="s">
        <v>265</v>
      </c>
      <c r="C147" s="97" t="s">
        <v>348</v>
      </c>
      <c r="D147" s="85" t="str">
        <f t="shared" si="28"/>
        <v>OG_TH_07</v>
      </c>
      <c r="E147" s="98" t="s">
        <v>90</v>
      </c>
      <c r="F147" s="52">
        <v>13</v>
      </c>
      <c r="G147" s="48" t="s">
        <v>96</v>
      </c>
      <c r="H147" s="98" t="s">
        <v>102</v>
      </c>
      <c r="I147" s="78" t="s">
        <v>363</v>
      </c>
      <c r="J147" s="78">
        <f t="shared" si="33"/>
        <v>1</v>
      </c>
      <c r="K147" s="79">
        <f t="shared" si="27"/>
        <v>48</v>
      </c>
      <c r="L147" s="80">
        <f t="shared" si="29"/>
        <v>624</v>
      </c>
      <c r="M147" s="50">
        <f>VLOOKUP(G147,'Raumgruppen - Leistungswerte'!$C$2:$E$38,3)*$N147</f>
        <v>0</v>
      </c>
      <c r="N147" s="81">
        <v>1</v>
      </c>
      <c r="O147" s="82" t="e">
        <f t="shared" si="35"/>
        <v>#DIV/0!</v>
      </c>
      <c r="P147" s="82" t="e">
        <f t="shared" si="36"/>
        <v>#DIV/0!</v>
      </c>
      <c r="Q147" s="83" t="e">
        <f>O147*UR_StVS!$C$43</f>
        <v>#DIV/0!</v>
      </c>
      <c r="R147" s="106" t="e">
        <f t="shared" si="37"/>
        <v>#DIV/0!</v>
      </c>
      <c r="S147" s="109" t="e">
        <f t="shared" si="34"/>
        <v>#DIV/0!</v>
      </c>
    </row>
    <row r="148" spans="1:19" ht="24" customHeight="1" thickBot="1" x14ac:dyDescent="0.25">
      <c r="A148" s="53" t="s">
        <v>96</v>
      </c>
      <c r="B148" s="97" t="s">
        <v>265</v>
      </c>
      <c r="C148" s="97" t="s">
        <v>349</v>
      </c>
      <c r="D148" s="85" t="str">
        <f t="shared" si="28"/>
        <v>OG_TH_08</v>
      </c>
      <c r="E148" s="98" t="s">
        <v>90</v>
      </c>
      <c r="F148" s="52">
        <v>13</v>
      </c>
      <c r="G148" s="48" t="s">
        <v>96</v>
      </c>
      <c r="H148" s="98" t="s">
        <v>102</v>
      </c>
      <c r="I148" s="78" t="s">
        <v>363</v>
      </c>
      <c r="J148" s="78">
        <f t="shared" si="33"/>
        <v>1</v>
      </c>
      <c r="K148" s="79">
        <f t="shared" si="27"/>
        <v>48</v>
      </c>
      <c r="L148" s="80">
        <f t="shared" si="29"/>
        <v>624</v>
      </c>
      <c r="M148" s="50">
        <f>VLOOKUP(G148,'Raumgruppen - Leistungswerte'!$C$2:$E$38,3)*$N148</f>
        <v>0</v>
      </c>
      <c r="N148" s="81">
        <v>1</v>
      </c>
      <c r="O148" s="82" t="e">
        <f t="shared" si="35"/>
        <v>#DIV/0!</v>
      </c>
      <c r="P148" s="82" t="e">
        <f t="shared" si="36"/>
        <v>#DIV/0!</v>
      </c>
      <c r="Q148" s="83" t="e">
        <f>O148*UR_StVS!$C$43</f>
        <v>#DIV/0!</v>
      </c>
      <c r="R148" s="106" t="e">
        <f t="shared" si="37"/>
        <v>#DIV/0!</v>
      </c>
      <c r="S148" s="109" t="e">
        <f t="shared" si="34"/>
        <v>#DIV/0!</v>
      </c>
    </row>
    <row r="149" spans="1:19" ht="24" customHeight="1" thickBot="1" x14ac:dyDescent="0.25">
      <c r="A149" s="53" t="s">
        <v>96</v>
      </c>
      <c r="B149" s="97" t="s">
        <v>265</v>
      </c>
      <c r="C149" s="97" t="s">
        <v>350</v>
      </c>
      <c r="D149" s="85" t="str">
        <f t="shared" si="28"/>
        <v>OG_TH_09</v>
      </c>
      <c r="E149" s="98" t="s">
        <v>90</v>
      </c>
      <c r="F149" s="52">
        <v>7</v>
      </c>
      <c r="G149" s="48" t="s">
        <v>96</v>
      </c>
      <c r="H149" s="98" t="s">
        <v>102</v>
      </c>
      <c r="I149" s="78" t="s">
        <v>363</v>
      </c>
      <c r="J149" s="78">
        <f t="shared" si="33"/>
        <v>1</v>
      </c>
      <c r="K149" s="79">
        <f t="shared" si="27"/>
        <v>48</v>
      </c>
      <c r="L149" s="80">
        <f t="shared" si="29"/>
        <v>336</v>
      </c>
      <c r="M149" s="50">
        <f>VLOOKUP(G149,'Raumgruppen - Leistungswerte'!$C$2:$E$38,3)*$N149</f>
        <v>0</v>
      </c>
      <c r="N149" s="81">
        <v>1</v>
      </c>
      <c r="O149" s="82" t="e">
        <f t="shared" si="35"/>
        <v>#DIV/0!</v>
      </c>
      <c r="P149" s="82" t="e">
        <f t="shared" si="36"/>
        <v>#DIV/0!</v>
      </c>
      <c r="Q149" s="83" t="e">
        <f>O149*UR_StVS!$C$43</f>
        <v>#DIV/0!</v>
      </c>
      <c r="R149" s="106" t="e">
        <f t="shared" si="37"/>
        <v>#DIV/0!</v>
      </c>
      <c r="S149" s="109" t="e">
        <f t="shared" si="34"/>
        <v>#DIV/0!</v>
      </c>
    </row>
    <row r="150" spans="1:19" ht="24" customHeight="1" thickBot="1" x14ac:dyDescent="0.25">
      <c r="A150" s="53" t="s">
        <v>96</v>
      </c>
      <c r="B150" s="97" t="s">
        <v>265</v>
      </c>
      <c r="C150" s="97" t="s">
        <v>351</v>
      </c>
      <c r="D150" s="85" t="str">
        <f t="shared" si="28"/>
        <v>OG_TH_10</v>
      </c>
      <c r="E150" s="97" t="s">
        <v>90</v>
      </c>
      <c r="F150" s="51">
        <v>7</v>
      </c>
      <c r="G150" s="48" t="s">
        <v>96</v>
      </c>
      <c r="H150" s="97" t="s">
        <v>102</v>
      </c>
      <c r="I150" s="78" t="s">
        <v>363</v>
      </c>
      <c r="J150" s="78">
        <f t="shared" si="33"/>
        <v>1</v>
      </c>
      <c r="K150" s="79">
        <f t="shared" si="27"/>
        <v>48</v>
      </c>
      <c r="L150" s="80">
        <f t="shared" si="29"/>
        <v>336</v>
      </c>
      <c r="M150" s="50">
        <f>VLOOKUP(G150,'Raumgruppen - Leistungswerte'!$C$2:$E$38,3)*$N150</f>
        <v>0</v>
      </c>
      <c r="N150" s="81">
        <v>1</v>
      </c>
      <c r="O150" s="82" t="e">
        <f t="shared" si="35"/>
        <v>#DIV/0!</v>
      </c>
      <c r="P150" s="82" t="e">
        <f t="shared" si="36"/>
        <v>#DIV/0!</v>
      </c>
      <c r="Q150" s="83" t="e">
        <f>O150*UR_StVS!$C$43</f>
        <v>#DIV/0!</v>
      </c>
      <c r="R150" s="106" t="e">
        <f t="shared" si="37"/>
        <v>#DIV/0!</v>
      </c>
      <c r="S150" s="109" t="e">
        <f t="shared" si="34"/>
        <v>#DIV/0!</v>
      </c>
    </row>
    <row r="151" spans="1:19" ht="24" customHeight="1" thickBot="1" x14ac:dyDescent="0.25">
      <c r="A151" s="53" t="s">
        <v>96</v>
      </c>
      <c r="B151" s="97" t="s">
        <v>265</v>
      </c>
      <c r="C151" s="97" t="s">
        <v>352</v>
      </c>
      <c r="D151" s="85" t="str">
        <f t="shared" si="28"/>
        <v>OG_TH_11</v>
      </c>
      <c r="E151" s="97" t="s">
        <v>90</v>
      </c>
      <c r="F151" s="51">
        <v>13</v>
      </c>
      <c r="G151" s="48" t="s">
        <v>96</v>
      </c>
      <c r="H151" s="97" t="s">
        <v>102</v>
      </c>
      <c r="I151" s="78" t="s">
        <v>363</v>
      </c>
      <c r="J151" s="78">
        <f t="shared" si="33"/>
        <v>1</v>
      </c>
      <c r="K151" s="79">
        <f t="shared" si="27"/>
        <v>48</v>
      </c>
      <c r="L151" s="80">
        <f t="shared" si="29"/>
        <v>624</v>
      </c>
      <c r="M151" s="50">
        <f>VLOOKUP(G151,'Raumgruppen - Leistungswerte'!$C$2:$E$38,3)*$N151</f>
        <v>0</v>
      </c>
      <c r="N151" s="81">
        <v>1</v>
      </c>
      <c r="O151" s="82" t="e">
        <f t="shared" si="35"/>
        <v>#DIV/0!</v>
      </c>
      <c r="P151" s="82" t="e">
        <f t="shared" si="36"/>
        <v>#DIV/0!</v>
      </c>
      <c r="Q151" s="83" t="e">
        <f>O151*UR_StVS!$C$43</f>
        <v>#DIV/0!</v>
      </c>
      <c r="R151" s="106" t="e">
        <f t="shared" si="37"/>
        <v>#DIV/0!</v>
      </c>
      <c r="S151" s="109" t="e">
        <f t="shared" si="34"/>
        <v>#DIV/0!</v>
      </c>
    </row>
    <row r="152" spans="1:19" ht="24" customHeight="1" thickBot="1" x14ac:dyDescent="0.25">
      <c r="A152" s="53" t="s">
        <v>96</v>
      </c>
      <c r="B152" s="97" t="s">
        <v>265</v>
      </c>
      <c r="C152" s="97" t="s">
        <v>353</v>
      </c>
      <c r="D152" s="85" t="str">
        <f t="shared" si="28"/>
        <v>OG_TH_12</v>
      </c>
      <c r="E152" s="97" t="s">
        <v>90</v>
      </c>
      <c r="F152" s="51">
        <v>13</v>
      </c>
      <c r="G152" s="48" t="s">
        <v>96</v>
      </c>
      <c r="H152" s="97" t="s">
        <v>102</v>
      </c>
      <c r="I152" s="78" t="s">
        <v>363</v>
      </c>
      <c r="J152" s="78">
        <f t="shared" si="33"/>
        <v>1</v>
      </c>
      <c r="K152" s="79">
        <f t="shared" si="27"/>
        <v>48</v>
      </c>
      <c r="L152" s="80">
        <f t="shared" si="29"/>
        <v>624</v>
      </c>
      <c r="M152" s="50">
        <f>VLOOKUP(G152,'Raumgruppen - Leistungswerte'!$C$2:$E$38,3)*$N152</f>
        <v>0</v>
      </c>
      <c r="N152" s="81">
        <v>1</v>
      </c>
      <c r="O152" s="82" t="e">
        <f t="shared" si="35"/>
        <v>#DIV/0!</v>
      </c>
      <c r="P152" s="82" t="e">
        <f t="shared" si="36"/>
        <v>#DIV/0!</v>
      </c>
      <c r="Q152" s="83" t="e">
        <f>O152*UR_StVS!$C$43</f>
        <v>#DIV/0!</v>
      </c>
      <c r="R152" s="106" t="e">
        <f t="shared" si="37"/>
        <v>#DIV/0!</v>
      </c>
      <c r="S152" s="109" t="e">
        <f t="shared" si="34"/>
        <v>#DIV/0!</v>
      </c>
    </row>
    <row r="153" spans="1:19" ht="24" customHeight="1" thickBot="1" x14ac:dyDescent="0.25">
      <c r="A153" s="53" t="s">
        <v>96</v>
      </c>
      <c r="B153" s="97" t="s">
        <v>265</v>
      </c>
      <c r="C153" s="97" t="s">
        <v>354</v>
      </c>
      <c r="D153" s="85" t="str">
        <f t="shared" si="28"/>
        <v>OG_TH_13</v>
      </c>
      <c r="E153" s="97" t="s">
        <v>90</v>
      </c>
      <c r="F153" s="51">
        <v>13</v>
      </c>
      <c r="G153" s="48" t="s">
        <v>96</v>
      </c>
      <c r="H153" s="97" t="s">
        <v>102</v>
      </c>
      <c r="I153" s="78" t="s">
        <v>363</v>
      </c>
      <c r="J153" s="78">
        <f t="shared" si="33"/>
        <v>1</v>
      </c>
      <c r="K153" s="79">
        <f t="shared" si="27"/>
        <v>48</v>
      </c>
      <c r="L153" s="80">
        <f t="shared" si="29"/>
        <v>624</v>
      </c>
      <c r="M153" s="50">
        <f>VLOOKUP(G153,'Raumgruppen - Leistungswerte'!$C$2:$E$38,3)*$N153</f>
        <v>0</v>
      </c>
      <c r="N153" s="81">
        <v>1</v>
      </c>
      <c r="O153" s="82" t="e">
        <f t="shared" si="35"/>
        <v>#DIV/0!</v>
      </c>
      <c r="P153" s="82" t="e">
        <f t="shared" si="36"/>
        <v>#DIV/0!</v>
      </c>
      <c r="Q153" s="83" t="e">
        <f>O153*UR_StVS!$C$43</f>
        <v>#DIV/0!</v>
      </c>
      <c r="R153" s="106" t="e">
        <f t="shared" si="37"/>
        <v>#DIV/0!</v>
      </c>
      <c r="S153" s="109" t="e">
        <f t="shared" si="34"/>
        <v>#DIV/0!</v>
      </c>
    </row>
    <row r="154" spans="1:19" ht="24" customHeight="1" thickBot="1" x14ac:dyDescent="0.25">
      <c r="A154" s="53" t="s">
        <v>96</v>
      </c>
      <c r="B154" s="97" t="s">
        <v>265</v>
      </c>
      <c r="C154" s="97" t="s">
        <v>355</v>
      </c>
      <c r="D154" s="85" t="str">
        <f t="shared" si="28"/>
        <v>OG_TH_14</v>
      </c>
      <c r="E154" s="97" t="s">
        <v>90</v>
      </c>
      <c r="F154" s="51">
        <v>13</v>
      </c>
      <c r="G154" s="48" t="s">
        <v>96</v>
      </c>
      <c r="H154" s="97" t="s">
        <v>102</v>
      </c>
      <c r="I154" s="78" t="s">
        <v>363</v>
      </c>
      <c r="J154" s="78">
        <f t="shared" si="33"/>
        <v>1</v>
      </c>
      <c r="K154" s="79">
        <f t="shared" si="27"/>
        <v>48</v>
      </c>
      <c r="L154" s="80">
        <f t="shared" si="29"/>
        <v>624</v>
      </c>
      <c r="M154" s="50">
        <f>VLOOKUP(G154,'Raumgruppen - Leistungswerte'!$C$2:$E$38,3)*$N154</f>
        <v>0</v>
      </c>
      <c r="N154" s="81">
        <v>1</v>
      </c>
      <c r="O154" s="82" t="e">
        <f t="shared" si="35"/>
        <v>#DIV/0!</v>
      </c>
      <c r="P154" s="82" t="e">
        <f t="shared" si="36"/>
        <v>#DIV/0!</v>
      </c>
      <c r="Q154" s="83" t="e">
        <f>O154*UR_StVS!$C$43</f>
        <v>#DIV/0!</v>
      </c>
      <c r="R154" s="106" t="e">
        <f t="shared" si="37"/>
        <v>#DIV/0!</v>
      </c>
      <c r="S154" s="109" t="e">
        <f t="shared" si="34"/>
        <v>#DIV/0!</v>
      </c>
    </row>
    <row r="155" spans="1:19" ht="24" customHeight="1" thickBot="1" x14ac:dyDescent="0.25">
      <c r="A155" s="53" t="s">
        <v>96</v>
      </c>
      <c r="B155" s="97" t="s">
        <v>265</v>
      </c>
      <c r="C155" s="97" t="s">
        <v>356</v>
      </c>
      <c r="D155" s="85" t="str">
        <f t="shared" si="28"/>
        <v>OG_TH_15</v>
      </c>
      <c r="E155" s="97" t="s">
        <v>90</v>
      </c>
      <c r="F155" s="51">
        <v>7</v>
      </c>
      <c r="G155" s="48" t="s">
        <v>96</v>
      </c>
      <c r="H155" s="97" t="s">
        <v>102</v>
      </c>
      <c r="I155" s="78" t="s">
        <v>363</v>
      </c>
      <c r="J155" s="78">
        <f t="shared" si="33"/>
        <v>1</v>
      </c>
      <c r="K155" s="79">
        <f t="shared" si="27"/>
        <v>48</v>
      </c>
      <c r="L155" s="80">
        <f t="shared" si="29"/>
        <v>336</v>
      </c>
      <c r="M155" s="50">
        <f>VLOOKUP(G155,'Raumgruppen - Leistungswerte'!$C$2:$E$38,3)*$N155</f>
        <v>0</v>
      </c>
      <c r="N155" s="81">
        <v>1</v>
      </c>
      <c r="O155" s="82" t="e">
        <f t="shared" si="35"/>
        <v>#DIV/0!</v>
      </c>
      <c r="P155" s="82" t="e">
        <f t="shared" si="36"/>
        <v>#DIV/0!</v>
      </c>
      <c r="Q155" s="83" t="e">
        <f>O155*UR_StVS!$C$43</f>
        <v>#DIV/0!</v>
      </c>
      <c r="R155" s="106" t="e">
        <f t="shared" si="37"/>
        <v>#DIV/0!</v>
      </c>
      <c r="S155" s="109" t="e">
        <f t="shared" si="34"/>
        <v>#DIV/0!</v>
      </c>
    </row>
    <row r="156" spans="1:19" ht="24" customHeight="1" thickBot="1" x14ac:dyDescent="0.25">
      <c r="A156" s="53" t="s">
        <v>96</v>
      </c>
      <c r="B156" s="97" t="s">
        <v>265</v>
      </c>
      <c r="C156" s="97" t="s">
        <v>357</v>
      </c>
      <c r="D156" s="85" t="str">
        <f t="shared" si="28"/>
        <v>OG_TH_16</v>
      </c>
      <c r="E156" s="97" t="s">
        <v>90</v>
      </c>
      <c r="F156" s="51">
        <v>7</v>
      </c>
      <c r="G156" s="48" t="s">
        <v>96</v>
      </c>
      <c r="H156" s="97" t="s">
        <v>102</v>
      </c>
      <c r="I156" s="78" t="s">
        <v>363</v>
      </c>
      <c r="J156" s="78">
        <f t="shared" si="33"/>
        <v>1</v>
      </c>
      <c r="K156" s="79">
        <f t="shared" si="27"/>
        <v>48</v>
      </c>
      <c r="L156" s="80">
        <f t="shared" si="29"/>
        <v>336</v>
      </c>
      <c r="M156" s="50">
        <f>VLOOKUP(G156,'Raumgruppen - Leistungswerte'!$C$2:$E$38,3)*$N156</f>
        <v>0</v>
      </c>
      <c r="N156" s="81">
        <v>1</v>
      </c>
      <c r="O156" s="82" t="e">
        <f t="shared" si="35"/>
        <v>#DIV/0!</v>
      </c>
      <c r="P156" s="82" t="e">
        <f t="shared" si="36"/>
        <v>#DIV/0!</v>
      </c>
      <c r="Q156" s="83" t="e">
        <f>O156*UR_StVS!$C$43</f>
        <v>#DIV/0!</v>
      </c>
      <c r="R156" s="106" t="e">
        <f t="shared" si="37"/>
        <v>#DIV/0!</v>
      </c>
      <c r="S156" s="109" t="e">
        <f t="shared" si="34"/>
        <v>#DIV/0!</v>
      </c>
    </row>
    <row r="157" spans="1:19" ht="24" customHeight="1" thickBot="1" x14ac:dyDescent="0.25">
      <c r="A157" s="53" t="s">
        <v>96</v>
      </c>
      <c r="B157" s="97" t="s">
        <v>265</v>
      </c>
      <c r="C157" s="97" t="s">
        <v>358</v>
      </c>
      <c r="D157" s="85" t="str">
        <f t="shared" si="28"/>
        <v>OG_Theke_01</v>
      </c>
      <c r="E157" s="97" t="s">
        <v>296</v>
      </c>
      <c r="F157" s="51">
        <v>10</v>
      </c>
      <c r="G157" s="48" t="s">
        <v>67</v>
      </c>
      <c r="H157" s="97" t="s">
        <v>102</v>
      </c>
      <c r="I157" s="78" t="s">
        <v>366</v>
      </c>
      <c r="J157" s="78">
        <f t="shared" si="33"/>
        <v>0.25</v>
      </c>
      <c r="K157" s="79">
        <f t="shared" si="27"/>
        <v>12</v>
      </c>
      <c r="L157" s="80">
        <f t="shared" si="29"/>
        <v>120</v>
      </c>
      <c r="M157" s="50">
        <f>VLOOKUP(G157,'Raumgruppen - Leistungswerte'!$C$2:$E$38,3)*$N157</f>
        <v>0</v>
      </c>
      <c r="N157" s="81">
        <v>1</v>
      </c>
      <c r="O157" s="82" t="e">
        <f t="shared" si="35"/>
        <v>#DIV/0!</v>
      </c>
      <c r="P157" s="82" t="e">
        <f t="shared" si="36"/>
        <v>#DIV/0!</v>
      </c>
      <c r="Q157" s="83" t="e">
        <f>O157*UR_StVS!$C$43</f>
        <v>#DIV/0!</v>
      </c>
      <c r="R157" s="106" t="e">
        <f t="shared" si="37"/>
        <v>#DIV/0!</v>
      </c>
      <c r="S157" s="109" t="e">
        <f t="shared" si="34"/>
        <v>#DIV/0!</v>
      </c>
    </row>
    <row r="158" spans="1:19" ht="24" customHeight="1" thickBot="1" x14ac:dyDescent="0.25">
      <c r="A158" s="53" t="s">
        <v>96</v>
      </c>
      <c r="B158" s="97" t="s">
        <v>265</v>
      </c>
      <c r="C158" s="97" t="s">
        <v>359</v>
      </c>
      <c r="D158" s="85" t="str">
        <f t="shared" si="28"/>
        <v>OG_Theke_02</v>
      </c>
      <c r="E158" s="97" t="s">
        <v>296</v>
      </c>
      <c r="F158" s="51">
        <v>10</v>
      </c>
      <c r="G158" s="48" t="s">
        <v>67</v>
      </c>
      <c r="H158" s="97" t="s">
        <v>102</v>
      </c>
      <c r="I158" s="78" t="s">
        <v>366</v>
      </c>
      <c r="J158" s="78">
        <f t="shared" si="33"/>
        <v>0.25</v>
      </c>
      <c r="K158" s="79">
        <f t="shared" si="27"/>
        <v>12</v>
      </c>
      <c r="L158" s="80">
        <f t="shared" si="29"/>
        <v>120</v>
      </c>
      <c r="M158" s="50">
        <f>VLOOKUP(G158,'Raumgruppen - Leistungswerte'!$C$2:$E$38,3)*$N158</f>
        <v>0</v>
      </c>
      <c r="N158" s="81">
        <v>1</v>
      </c>
      <c r="O158" s="82" t="e">
        <f t="shared" si="35"/>
        <v>#DIV/0!</v>
      </c>
      <c r="P158" s="82" t="e">
        <f t="shared" si="36"/>
        <v>#DIV/0!</v>
      </c>
      <c r="Q158" s="83" t="e">
        <f>O158*UR_StVS!$C$43</f>
        <v>#DIV/0!</v>
      </c>
      <c r="R158" s="106" t="e">
        <f t="shared" si="37"/>
        <v>#DIV/0!</v>
      </c>
      <c r="S158" s="109" t="e">
        <f t="shared" si="34"/>
        <v>#DIV/0!</v>
      </c>
    </row>
    <row r="159" spans="1:19" ht="24" customHeight="1" thickBot="1" x14ac:dyDescent="0.25">
      <c r="A159" s="53" t="s">
        <v>96</v>
      </c>
      <c r="B159" s="97" t="s">
        <v>297</v>
      </c>
      <c r="C159" s="97" t="s">
        <v>298</v>
      </c>
      <c r="D159" s="85" t="str">
        <f t="shared" si="28"/>
        <v>VIP_3.01.01</v>
      </c>
      <c r="E159" s="97" t="s">
        <v>299</v>
      </c>
      <c r="F159" s="51">
        <v>145.51</v>
      </c>
      <c r="G159" s="48" t="s">
        <v>58</v>
      </c>
      <c r="H159" s="97" t="s">
        <v>102</v>
      </c>
      <c r="I159" s="78" t="s">
        <v>366</v>
      </c>
      <c r="J159" s="78">
        <f t="shared" si="33"/>
        <v>0.25</v>
      </c>
      <c r="K159" s="79">
        <f t="shared" ref="K159:K162" si="38">MID(I159,2,2)*IF(LEFT(I159,1)="W",48,IF(LEFT(I159,1)="M",12,1))</f>
        <v>12</v>
      </c>
      <c r="L159" s="80">
        <f t="shared" si="29"/>
        <v>1746.12</v>
      </c>
      <c r="M159" s="50">
        <f>VLOOKUP(G159,'Raumgruppen - Leistungswerte'!$C$2:$E$38,3)*$N159</f>
        <v>0</v>
      </c>
      <c r="N159" s="81">
        <v>1</v>
      </c>
      <c r="O159" s="82" t="e">
        <f t="shared" si="35"/>
        <v>#DIV/0!</v>
      </c>
      <c r="P159" s="82" t="e">
        <f t="shared" si="36"/>
        <v>#DIV/0!</v>
      </c>
      <c r="Q159" s="83" t="e">
        <f>O159*UR_StVS!$C$43</f>
        <v>#DIV/0!</v>
      </c>
      <c r="R159" s="106" t="e">
        <f t="shared" si="37"/>
        <v>#DIV/0!</v>
      </c>
      <c r="S159" s="109" t="e">
        <f t="shared" si="34"/>
        <v>#DIV/0!</v>
      </c>
    </row>
    <row r="160" spans="1:19" ht="24" customHeight="1" thickBot="1" x14ac:dyDescent="0.25">
      <c r="A160" s="53" t="s">
        <v>96</v>
      </c>
      <c r="B160" s="97" t="s">
        <v>297</v>
      </c>
      <c r="C160" s="97" t="s">
        <v>300</v>
      </c>
      <c r="D160" s="85" t="str">
        <f t="shared" si="28"/>
        <v>VIP_3.01.02</v>
      </c>
      <c r="E160" s="97" t="s">
        <v>360</v>
      </c>
      <c r="F160" s="51">
        <v>4.91</v>
      </c>
      <c r="G160" s="48" t="s">
        <v>70</v>
      </c>
      <c r="H160" s="97" t="s">
        <v>102</v>
      </c>
      <c r="I160" s="119"/>
      <c r="J160" s="119"/>
      <c r="K160" s="120"/>
      <c r="L160" s="121"/>
      <c r="M160" s="122"/>
      <c r="N160" s="123"/>
      <c r="O160" s="124"/>
      <c r="P160" s="124"/>
      <c r="Q160" s="125"/>
      <c r="R160" s="126"/>
      <c r="S160" s="127"/>
    </row>
    <row r="161" spans="1:19" ht="24" customHeight="1" thickBot="1" x14ac:dyDescent="0.25">
      <c r="A161" s="53" t="s">
        <v>96</v>
      </c>
      <c r="B161" s="97" t="s">
        <v>297</v>
      </c>
      <c r="C161" s="97" t="s">
        <v>301</v>
      </c>
      <c r="D161" s="85" t="str">
        <f t="shared" si="28"/>
        <v>VIP_3.01.03</v>
      </c>
      <c r="E161" s="97" t="s">
        <v>302</v>
      </c>
      <c r="F161" s="51">
        <v>5</v>
      </c>
      <c r="G161" s="48" t="s">
        <v>96</v>
      </c>
      <c r="H161" s="97" t="s">
        <v>89</v>
      </c>
      <c r="I161" s="78" t="s">
        <v>366</v>
      </c>
      <c r="J161" s="78">
        <f t="shared" si="33"/>
        <v>0.25</v>
      </c>
      <c r="K161" s="79">
        <f t="shared" si="38"/>
        <v>12</v>
      </c>
      <c r="L161" s="80">
        <f t="shared" si="29"/>
        <v>60</v>
      </c>
      <c r="M161" s="50">
        <f>VLOOKUP(G161,'Raumgruppen - Leistungswerte'!$C$2:$E$38,3)*$N161</f>
        <v>0</v>
      </c>
      <c r="N161" s="81">
        <v>1</v>
      </c>
      <c r="O161" s="82" t="e">
        <f t="shared" si="35"/>
        <v>#DIV/0!</v>
      </c>
      <c r="P161" s="82" t="e">
        <f t="shared" si="36"/>
        <v>#DIV/0!</v>
      </c>
      <c r="Q161" s="83" t="e">
        <f>O161*UR_StVS!$C$43</f>
        <v>#DIV/0!</v>
      </c>
      <c r="R161" s="106" t="e">
        <f t="shared" si="37"/>
        <v>#DIV/0!</v>
      </c>
      <c r="S161" s="109" t="e">
        <f t="shared" si="34"/>
        <v>#DIV/0!</v>
      </c>
    </row>
    <row r="162" spans="1:19" ht="24" customHeight="1" thickBot="1" x14ac:dyDescent="0.25">
      <c r="A162" s="54" t="s">
        <v>96</v>
      </c>
      <c r="B162" s="55" t="s">
        <v>297</v>
      </c>
      <c r="C162" s="55" t="s">
        <v>303</v>
      </c>
      <c r="D162" s="102" t="str">
        <f t="shared" si="28"/>
        <v>VIP_3.01.04</v>
      </c>
      <c r="E162" s="55" t="s">
        <v>302</v>
      </c>
      <c r="F162" s="56">
        <v>5</v>
      </c>
      <c r="G162" s="103" t="s">
        <v>96</v>
      </c>
      <c r="H162" s="55" t="s">
        <v>89</v>
      </c>
      <c r="I162" s="104" t="s">
        <v>366</v>
      </c>
      <c r="J162" s="104">
        <f t="shared" si="33"/>
        <v>0.25</v>
      </c>
      <c r="K162" s="88">
        <f t="shared" si="38"/>
        <v>12</v>
      </c>
      <c r="L162" s="89">
        <f t="shared" si="29"/>
        <v>60</v>
      </c>
      <c r="M162" s="57">
        <f>VLOOKUP(G162,'Raumgruppen - Leistungswerte'!$C$2:$E$38,3)*$N162</f>
        <v>0</v>
      </c>
      <c r="N162" s="90">
        <v>1</v>
      </c>
      <c r="O162" s="105" t="e">
        <f t="shared" si="35"/>
        <v>#DIV/0!</v>
      </c>
      <c r="P162" s="105" t="e">
        <f t="shared" si="36"/>
        <v>#DIV/0!</v>
      </c>
      <c r="Q162" s="91" t="e">
        <f>O162*UR_StVS!$C$43</f>
        <v>#DIV/0!</v>
      </c>
      <c r="R162" s="107" t="e">
        <f t="shared" si="37"/>
        <v>#DIV/0!</v>
      </c>
      <c r="S162" s="110" t="e">
        <f t="shared" si="34"/>
        <v>#DIV/0!</v>
      </c>
    </row>
    <row r="163" spans="1:19" ht="24" customHeight="1" x14ac:dyDescent="0.2">
      <c r="F163" s="92">
        <f>SUM(F3:F162)</f>
        <v>9550.2100000000009</v>
      </c>
      <c r="G163" s="92"/>
      <c r="H163" s="92"/>
      <c r="I163" s="92"/>
      <c r="J163" s="92"/>
      <c r="K163" s="92"/>
      <c r="L163" s="92">
        <f>SUM(L3:L162)</f>
        <v>1224652.2000000004</v>
      </c>
      <c r="M163" s="92"/>
      <c r="N163" s="92"/>
      <c r="O163" s="92" t="e">
        <f>SUM(O3:O162)</f>
        <v>#DIV/0!</v>
      </c>
      <c r="P163" s="92" t="e">
        <f>SUM(P3:P162)</f>
        <v>#DIV/0!</v>
      </c>
      <c r="Q163" s="92" t="e">
        <f>SUM(Q3:Q162)</f>
        <v>#DIV/0!</v>
      </c>
      <c r="R163" s="108" t="e">
        <f>SUM(R3:R162)</f>
        <v>#DIV/0!</v>
      </c>
      <c r="S163" s="108" t="e">
        <f>SUM(S3:S162)</f>
        <v>#DIV/0!</v>
      </c>
    </row>
    <row r="164" spans="1:19" ht="24" customHeight="1" x14ac:dyDescent="0.2"/>
    <row r="165" spans="1:19" ht="24" customHeight="1" x14ac:dyDescent="0.2"/>
    <row r="166" spans="1:19" ht="24" customHeight="1" x14ac:dyDescent="0.2">
      <c r="O166" s="94"/>
    </row>
    <row r="167" spans="1:19" ht="20.25" customHeight="1" x14ac:dyDescent="0.2">
      <c r="O167" s="94"/>
      <c r="P167" s="94"/>
    </row>
    <row r="170" spans="1:19" x14ac:dyDescent="0.2">
      <c r="O170" s="94"/>
    </row>
  </sheetData>
  <sheetProtection algorithmName="SHA-512" hashValue="E2JGbg8UHll0QL2/nHhZzRF9u8h1iKrQHut4IS9W+ByieDpPyePN03PdPvzeoEkOOvLL+J9oKlF5VV0Ntjvo7w==" saltValue="ZUjxRNtlz1UuK4F63Xmhhw==" spinCount="100000" sheet="1" objects="1" scenarios="1"/>
  <protectedRanges>
    <protectedRange sqref="N4:N6 N10:N32 N33:N42 N45 N49:N71 N72:N78 N83:N84 N86:N87 N89:N136 N141:N156 N157:N159 N161:N162" name="Bereich1"/>
  </protectedRanges>
  <autoFilter ref="A2:S163"/>
  <sortState ref="A2:Q56">
    <sortCondition ref="B1"/>
  </sortState>
  <mergeCells count="1">
    <mergeCell ref="A1:S1"/>
  </mergeCells>
  <pageMargins left="0.70866141732283472" right="0.70866141732283472" top="0.78740157480314965" bottom="0.78740157480314965" header="0.31496062992125984" footer="0.31496062992125984"/>
  <pageSetup paperSize="9" scale="52" fitToHeight="0" orientation="landscape" r:id="rId1"/>
  <ignoredErrors>
    <ignoredError sqref="C127"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1"/>
  <sheetViews>
    <sheetView topLeftCell="A37" zoomScaleNormal="100" workbookViewId="0">
      <selection activeCell="F50" sqref="F50"/>
    </sheetView>
  </sheetViews>
  <sheetFormatPr baseColWidth="10" defaultColWidth="11.42578125" defaultRowHeight="11.25" x14ac:dyDescent="0.15"/>
  <cols>
    <col min="1" max="1" width="59.85546875" style="19" customWidth="1"/>
    <col min="2" max="2" width="10.85546875" style="19" bestFit="1" customWidth="1"/>
    <col min="3" max="3" width="20.140625" style="19" customWidth="1"/>
    <col min="4" max="16384" width="11.42578125" style="19"/>
  </cols>
  <sheetData>
    <row r="1" spans="1:3" ht="42.75" customHeight="1" thickBot="1" x14ac:dyDescent="0.2">
      <c r="A1" s="246" t="s">
        <v>330</v>
      </c>
      <c r="B1" s="247"/>
      <c r="C1" s="248"/>
    </row>
    <row r="2" spans="1:3" ht="18.75" customHeight="1" thickBot="1" x14ac:dyDescent="0.2">
      <c r="A2" s="249" t="s">
        <v>0</v>
      </c>
      <c r="B2" s="250"/>
      <c r="C2" s="251"/>
    </row>
    <row r="3" spans="1:3" ht="18.75" customHeight="1" x14ac:dyDescent="0.15">
      <c r="A3" s="252"/>
      <c r="B3" s="253"/>
      <c r="C3" s="256" t="s">
        <v>1</v>
      </c>
    </row>
    <row r="4" spans="1:3" ht="33.75" customHeight="1" thickBot="1" x14ac:dyDescent="0.2">
      <c r="A4" s="254"/>
      <c r="B4" s="255"/>
      <c r="C4" s="257"/>
    </row>
    <row r="5" spans="1:3" ht="18.75" customHeight="1" thickBot="1" x14ac:dyDescent="0.2">
      <c r="A5" s="20" t="s">
        <v>2</v>
      </c>
      <c r="B5" s="21">
        <v>1</v>
      </c>
      <c r="C5" s="22"/>
    </row>
    <row r="6" spans="1:3" ht="18.75" customHeight="1" x14ac:dyDescent="0.15">
      <c r="A6" s="23" t="s">
        <v>3</v>
      </c>
      <c r="B6" s="258"/>
      <c r="C6" s="259"/>
    </row>
    <row r="7" spans="1:3" ht="18.75" customHeight="1" x14ac:dyDescent="0.15">
      <c r="A7" s="24" t="s">
        <v>39</v>
      </c>
      <c r="B7" s="25"/>
      <c r="C7" s="26">
        <f>$C$5*B7</f>
        <v>0</v>
      </c>
    </row>
    <row r="8" spans="1:3" ht="18.75" customHeight="1" x14ac:dyDescent="0.15">
      <c r="A8" s="24" t="s">
        <v>40</v>
      </c>
      <c r="B8" s="25"/>
      <c r="C8" s="26">
        <f t="shared" ref="C8:C13" si="0">$C$5*B8</f>
        <v>0</v>
      </c>
    </row>
    <row r="9" spans="1:3" ht="18.75" customHeight="1" x14ac:dyDescent="0.15">
      <c r="A9" s="24" t="s">
        <v>4</v>
      </c>
      <c r="B9" s="25"/>
      <c r="C9" s="26">
        <f t="shared" si="0"/>
        <v>0</v>
      </c>
    </row>
    <row r="10" spans="1:3" ht="18.75" customHeight="1" x14ac:dyDescent="0.15">
      <c r="A10" s="24" t="s">
        <v>5</v>
      </c>
      <c r="B10" s="25"/>
      <c r="C10" s="26">
        <f t="shared" si="0"/>
        <v>0</v>
      </c>
    </row>
    <row r="11" spans="1:3" ht="18.75" customHeight="1" x14ac:dyDescent="0.15">
      <c r="A11" s="24" t="s">
        <v>41</v>
      </c>
      <c r="B11" s="25"/>
      <c r="C11" s="26">
        <f t="shared" si="0"/>
        <v>0</v>
      </c>
    </row>
    <row r="12" spans="1:3" ht="18.75" customHeight="1" x14ac:dyDescent="0.15">
      <c r="A12" s="24" t="s">
        <v>42</v>
      </c>
      <c r="B12" s="25"/>
      <c r="C12" s="26">
        <f t="shared" si="0"/>
        <v>0</v>
      </c>
    </row>
    <row r="13" spans="1:3" ht="18.75" customHeight="1" x14ac:dyDescent="0.15">
      <c r="A13" s="24" t="s">
        <v>43</v>
      </c>
      <c r="B13" s="25"/>
      <c r="C13" s="26">
        <f t="shared" si="0"/>
        <v>0</v>
      </c>
    </row>
    <row r="14" spans="1:3" ht="18.75" customHeight="1" thickBot="1" x14ac:dyDescent="0.2">
      <c r="A14" s="27" t="s">
        <v>6</v>
      </c>
      <c r="B14" s="28">
        <f>SUM(B7:B13)</f>
        <v>0</v>
      </c>
      <c r="C14" s="29">
        <f>SUM(C7:C13)</f>
        <v>0</v>
      </c>
    </row>
    <row r="15" spans="1:3" ht="18.75" customHeight="1" x14ac:dyDescent="0.15">
      <c r="A15" s="23" t="s">
        <v>7</v>
      </c>
      <c r="B15" s="265" t="s">
        <v>8</v>
      </c>
      <c r="C15" s="266"/>
    </row>
    <row r="16" spans="1:3" ht="18.75" customHeight="1" x14ac:dyDescent="0.15">
      <c r="A16" s="30" t="s">
        <v>9</v>
      </c>
      <c r="B16" s="25"/>
      <c r="C16" s="26">
        <f>$C$5*B16</f>
        <v>0</v>
      </c>
    </row>
    <row r="17" spans="1:3" ht="18.75" customHeight="1" x14ac:dyDescent="0.15">
      <c r="A17" s="30" t="s">
        <v>10</v>
      </c>
      <c r="B17" s="25"/>
      <c r="C17" s="26">
        <f t="shared" ref="C17:C24" si="1">$C$5*B17</f>
        <v>0</v>
      </c>
    </row>
    <row r="18" spans="1:3" ht="18.75" customHeight="1" x14ac:dyDescent="0.15">
      <c r="A18" s="30" t="s">
        <v>11</v>
      </c>
      <c r="B18" s="25"/>
      <c r="C18" s="26">
        <f t="shared" si="1"/>
        <v>0</v>
      </c>
    </row>
    <row r="19" spans="1:3" ht="18.75" customHeight="1" x14ac:dyDescent="0.15">
      <c r="A19" s="30" t="s">
        <v>12</v>
      </c>
      <c r="B19" s="25"/>
      <c r="C19" s="26">
        <f t="shared" si="1"/>
        <v>0</v>
      </c>
    </row>
    <row r="20" spans="1:3" ht="18.75" customHeight="1" x14ac:dyDescent="0.15">
      <c r="A20" s="30" t="s">
        <v>13</v>
      </c>
      <c r="B20" s="25"/>
      <c r="C20" s="26">
        <f t="shared" si="1"/>
        <v>0</v>
      </c>
    </row>
    <row r="21" spans="1:3" ht="18.75" customHeight="1" x14ac:dyDescent="0.15">
      <c r="A21" s="30" t="s">
        <v>14</v>
      </c>
      <c r="B21" s="25"/>
      <c r="C21" s="26">
        <f t="shared" si="1"/>
        <v>0</v>
      </c>
    </row>
    <row r="22" spans="1:3" ht="38.25" customHeight="1" x14ac:dyDescent="0.15">
      <c r="A22" s="31" t="s">
        <v>85</v>
      </c>
      <c r="B22" s="25"/>
      <c r="C22" s="26">
        <f t="shared" si="1"/>
        <v>0</v>
      </c>
    </row>
    <row r="23" spans="1:3" ht="18.75" customHeight="1" x14ac:dyDescent="0.15">
      <c r="A23" s="24" t="s">
        <v>15</v>
      </c>
      <c r="B23" s="25"/>
      <c r="C23" s="26">
        <f t="shared" si="1"/>
        <v>0</v>
      </c>
    </row>
    <row r="24" spans="1:3" ht="18.75" customHeight="1" x14ac:dyDescent="0.15">
      <c r="A24" s="24" t="s">
        <v>16</v>
      </c>
      <c r="B24" s="25"/>
      <c r="C24" s="26">
        <f t="shared" si="1"/>
        <v>0</v>
      </c>
    </row>
    <row r="25" spans="1:3" ht="18.75" customHeight="1" thickBot="1" x14ac:dyDescent="0.2">
      <c r="A25" s="32" t="s">
        <v>17</v>
      </c>
      <c r="B25" s="33">
        <f>SUM(B16:B24)</f>
        <v>0</v>
      </c>
      <c r="C25" s="29">
        <f>SUM(C16:C24)</f>
        <v>0</v>
      </c>
    </row>
    <row r="26" spans="1:3" ht="18.75" customHeight="1" x14ac:dyDescent="0.15">
      <c r="A26" s="23" t="s">
        <v>18</v>
      </c>
      <c r="B26" s="265" t="s">
        <v>8</v>
      </c>
      <c r="C26" s="266"/>
    </row>
    <row r="27" spans="1:3" ht="18.75" customHeight="1" x14ac:dyDescent="0.15">
      <c r="A27" s="24" t="s">
        <v>19</v>
      </c>
      <c r="B27" s="25"/>
      <c r="C27" s="26">
        <f>$C$5*B27</f>
        <v>0</v>
      </c>
    </row>
    <row r="28" spans="1:3" ht="18.75" customHeight="1" x14ac:dyDescent="0.15">
      <c r="A28" s="34" t="s">
        <v>20</v>
      </c>
      <c r="B28" s="25"/>
      <c r="C28" s="26">
        <f t="shared" ref="C28:C29" si="2">$C$5*B28</f>
        <v>0</v>
      </c>
    </row>
    <row r="29" spans="1:3" ht="18.75" customHeight="1" x14ac:dyDescent="0.15">
      <c r="A29" s="24" t="s">
        <v>21</v>
      </c>
      <c r="B29" s="25"/>
      <c r="C29" s="26">
        <f t="shared" si="2"/>
        <v>0</v>
      </c>
    </row>
    <row r="30" spans="1:3" ht="18.75" customHeight="1" thickBot="1" x14ac:dyDescent="0.2">
      <c r="A30" s="27" t="s">
        <v>22</v>
      </c>
      <c r="B30" s="35">
        <f>SUM(B27:B29)</f>
        <v>0</v>
      </c>
      <c r="C30" s="29">
        <f>SUM(C27:C29)</f>
        <v>0</v>
      </c>
    </row>
    <row r="31" spans="1:3" ht="18.75" customHeight="1" x14ac:dyDescent="0.15">
      <c r="A31" s="36" t="s">
        <v>23</v>
      </c>
      <c r="B31" s="37"/>
      <c r="C31" s="38">
        <f>C5*B31</f>
        <v>0</v>
      </c>
    </row>
    <row r="32" spans="1:3" ht="18.75" customHeight="1" x14ac:dyDescent="0.15">
      <c r="A32" s="39" t="s">
        <v>24</v>
      </c>
      <c r="B32" s="40">
        <f>B31+B30+B25+B14</f>
        <v>0</v>
      </c>
      <c r="C32" s="26">
        <f>C5*B32</f>
        <v>0</v>
      </c>
    </row>
    <row r="33" spans="1:3" ht="18.75" customHeight="1" x14ac:dyDescent="0.15">
      <c r="A33" s="39" t="s">
        <v>25</v>
      </c>
      <c r="B33" s="267" t="s">
        <v>8</v>
      </c>
      <c r="C33" s="268"/>
    </row>
    <row r="34" spans="1:3" ht="18.75" customHeight="1" x14ac:dyDescent="0.15">
      <c r="A34" s="24" t="s">
        <v>26</v>
      </c>
      <c r="B34" s="25"/>
      <c r="C34" s="26">
        <f>$C$5*B34</f>
        <v>0</v>
      </c>
    </row>
    <row r="35" spans="1:3" ht="18.75" customHeight="1" x14ac:dyDescent="0.15">
      <c r="A35" s="24" t="s">
        <v>27</v>
      </c>
      <c r="B35" s="25"/>
      <c r="C35" s="26">
        <f t="shared" ref="C35:C41" si="3">$C$5*B35</f>
        <v>0</v>
      </c>
    </row>
    <row r="36" spans="1:3" ht="18.75" customHeight="1" x14ac:dyDescent="0.15">
      <c r="A36" s="24" t="s">
        <v>28</v>
      </c>
      <c r="B36" s="25"/>
      <c r="C36" s="26">
        <f t="shared" si="3"/>
        <v>0</v>
      </c>
    </row>
    <row r="37" spans="1:3" ht="18.75" customHeight="1" x14ac:dyDescent="0.15">
      <c r="A37" s="24" t="s">
        <v>29</v>
      </c>
      <c r="B37" s="25"/>
      <c r="C37" s="26">
        <f t="shared" si="3"/>
        <v>0</v>
      </c>
    </row>
    <row r="38" spans="1:3" ht="18.75" customHeight="1" x14ac:dyDescent="0.15">
      <c r="A38" s="24" t="s">
        <v>30</v>
      </c>
      <c r="B38" s="25"/>
      <c r="C38" s="26">
        <f t="shared" si="3"/>
        <v>0</v>
      </c>
    </row>
    <row r="39" spans="1:3" ht="18.75" customHeight="1" x14ac:dyDescent="0.15">
      <c r="A39" s="24" t="s">
        <v>31</v>
      </c>
      <c r="B39" s="25"/>
      <c r="C39" s="26">
        <f t="shared" si="3"/>
        <v>0</v>
      </c>
    </row>
    <row r="40" spans="1:3" ht="18.75" customHeight="1" x14ac:dyDescent="0.15">
      <c r="A40" s="24" t="s">
        <v>32</v>
      </c>
      <c r="B40" s="25"/>
      <c r="C40" s="26">
        <f t="shared" si="3"/>
        <v>0</v>
      </c>
    </row>
    <row r="41" spans="1:3" ht="18.75" customHeight="1" x14ac:dyDescent="0.15">
      <c r="A41" s="24" t="s">
        <v>33</v>
      </c>
      <c r="B41" s="25"/>
      <c r="C41" s="26">
        <f t="shared" si="3"/>
        <v>0</v>
      </c>
    </row>
    <row r="42" spans="1:3" ht="18.75" customHeight="1" x14ac:dyDescent="0.15">
      <c r="A42" s="39" t="s">
        <v>34</v>
      </c>
      <c r="B42" s="40">
        <f>SUM(B34:B41)</f>
        <v>0</v>
      </c>
      <c r="C42" s="26">
        <f>SUM(C34:C41)</f>
        <v>0</v>
      </c>
    </row>
    <row r="43" spans="1:3" ht="18.75" customHeight="1" x14ac:dyDescent="0.15">
      <c r="A43" s="41" t="s">
        <v>35</v>
      </c>
      <c r="B43" s="40">
        <f>100%+B32+B42</f>
        <v>1</v>
      </c>
      <c r="C43" s="26">
        <f>C5*B43</f>
        <v>0</v>
      </c>
    </row>
    <row r="44" spans="1:3" ht="18.75" customHeight="1" x14ac:dyDescent="0.15">
      <c r="A44" s="261"/>
      <c r="B44" s="262"/>
      <c r="C44" s="263"/>
    </row>
    <row r="45" spans="1:3" ht="18.75" customHeight="1" thickBot="1" x14ac:dyDescent="0.2">
      <c r="A45" s="32" t="s">
        <v>36</v>
      </c>
      <c r="B45" s="42"/>
      <c r="C45" s="29">
        <f>C43</f>
        <v>0</v>
      </c>
    </row>
    <row r="46" spans="1:3" x14ac:dyDescent="0.15">
      <c r="A46" s="43"/>
      <c r="B46" s="43"/>
      <c r="C46" s="43"/>
    </row>
    <row r="47" spans="1:3" x14ac:dyDescent="0.15">
      <c r="A47" s="264" t="s">
        <v>37</v>
      </c>
      <c r="B47" s="264"/>
      <c r="C47" s="264"/>
    </row>
    <row r="49" spans="1:3" ht="12" thickBot="1" x14ac:dyDescent="0.2">
      <c r="A49" s="260"/>
      <c r="B49" s="260"/>
      <c r="C49" s="260"/>
    </row>
    <row r="50" spans="1:3" ht="33.75" customHeight="1" x14ac:dyDescent="0.15">
      <c r="A50" s="271" t="s">
        <v>38</v>
      </c>
      <c r="B50" s="272"/>
      <c r="C50" s="273"/>
    </row>
    <row r="51" spans="1:3" ht="33.75" customHeight="1" thickBot="1" x14ac:dyDescent="0.2">
      <c r="A51" s="274" t="s">
        <v>516</v>
      </c>
      <c r="B51" s="275"/>
      <c r="C51" s="276"/>
    </row>
  </sheetData>
  <sheetProtection algorithmName="SHA-512" hashValue="gXs1sGAhHzOY1jurtGAByKNKGssoGSLvv2CavafB7hg6lsFLCK/ItbbnYWLWNQHyPgAJEIJRd7S5lD/TtXRFMQ==" saltValue="s2GDT6ln2bRLWw/6NGkT+A==" spinCount="100000" sheet="1" objects="1" scenarios="1"/>
  <protectedRanges>
    <protectedRange sqref="C5 B7:B13 B16:B24 B27:B29 B31 B34:B41 A50:C51" name="Bereich1"/>
  </protectedRanges>
  <mergeCells count="13">
    <mergeCell ref="A49:C49"/>
    <mergeCell ref="A51:C51"/>
    <mergeCell ref="A44:C44"/>
    <mergeCell ref="A47:C47"/>
    <mergeCell ref="B15:C15"/>
    <mergeCell ref="B33:C33"/>
    <mergeCell ref="B26:C26"/>
    <mergeCell ref="A50:C50"/>
    <mergeCell ref="A1:C1"/>
    <mergeCell ref="A2:C2"/>
    <mergeCell ref="A3:B4"/>
    <mergeCell ref="C3:C4"/>
    <mergeCell ref="B6:C6"/>
  </mergeCells>
  <pageMargins left="0.70866141732283472" right="0.70866141732283472" top="0.78740157480314965" bottom="0.78740157480314965" header="0.31496062992125984" footer="0.31496062992125984"/>
  <pageSetup paperSize="9" scale="73" orientation="portrait" r:id="rId1"/>
  <headerFooter>
    <oddHeader>&amp;RAnlage  03</oddHeader>
    <oddFooter xml:space="preserve">&amp;R
&amp;"Verdana,Fett Kursiv"&amp;8Kalkulationsdatei/Leistungsverzeichnis&amp;"-,Standard"&amp;11
&amp;"Verdana,Kursiv"&amp;8Vergabeunterlagen / Unterhaltsreinigung Westenergie Sporthalle
</oddFooter>
  </headerFooter>
  <ignoredErrors>
    <ignoredError sqref="B30" unlocked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Vorbemerkungen</vt:lpstr>
      <vt:lpstr>Erläuterungen</vt:lpstr>
      <vt:lpstr>LV</vt:lpstr>
      <vt:lpstr>Bieterdaten - Preisübersicht</vt:lpstr>
      <vt:lpstr>Raumgruppen - Leistungswerte</vt:lpstr>
      <vt:lpstr>UR_Raumbuch</vt:lpstr>
      <vt:lpstr>UR_StVS</vt:lpstr>
      <vt:lpstr>MATRIX_RAUM_GESCHOSS</vt:lpstr>
    </vt:vector>
  </TitlesOfParts>
  <Company>Stadt MH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Lohmann, David</dc:creator>
  <cp:lastModifiedBy>Lohmann, David</cp:lastModifiedBy>
  <cp:lastPrinted>2024-12-04T14:07:38Z</cp:lastPrinted>
  <dcterms:created xsi:type="dcterms:W3CDTF">2020-04-06T07:29:59Z</dcterms:created>
  <dcterms:modified xsi:type="dcterms:W3CDTF">2025-01-14T07:49:06Z</dcterms:modified>
</cp:coreProperties>
</file>