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Raumbuch!$A$1:$T$34</definedName>
    <definedName name="_xlnm._FilterDatabase" localSheetId="3" hidden="1">'Raumgruppen - Leistungen'!$A$1:$D$13</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4" i="3"/>
  <c r="G30" i="3" l="1"/>
  <c r="N4" i="3" l="1"/>
  <c r="N5" i="3"/>
  <c r="N8" i="3"/>
  <c r="N12" i="3"/>
  <c r="N14" i="3"/>
  <c r="N18" i="3"/>
  <c r="N24" i="3"/>
  <c r="N25" i="3"/>
  <c r="N26" i="3"/>
  <c r="N27" i="3"/>
  <c r="N28" i="3"/>
  <c r="J19" i="3"/>
  <c r="K19" i="3" s="1"/>
  <c r="J20" i="3"/>
  <c r="K20" i="3" s="1"/>
  <c r="J21" i="3"/>
  <c r="K21" i="3" s="1"/>
  <c r="J22" i="3"/>
  <c r="K22" i="3" s="1"/>
  <c r="J23" i="3"/>
  <c r="K23" i="3" s="1"/>
  <c r="J24" i="3"/>
  <c r="K24" i="3" s="1"/>
  <c r="J25" i="3"/>
  <c r="K25" i="3" s="1"/>
  <c r="J26" i="3"/>
  <c r="K26" i="3" s="1"/>
  <c r="J27" i="3"/>
  <c r="K27" i="3" s="1"/>
  <c r="J28" i="3"/>
  <c r="K28"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30" i="3"/>
  <c r="C22" i="5"/>
  <c r="C39" i="5"/>
  <c r="C27" i="5"/>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O28" i="3"/>
  <c r="O12" i="3"/>
  <c r="O26" i="3"/>
  <c r="O25" i="3"/>
  <c r="O18" i="3"/>
  <c r="O14" i="3"/>
  <c r="O8" i="3"/>
  <c r="O24" i="3"/>
  <c r="O5" i="3"/>
  <c r="O4" i="3"/>
  <c r="O27" i="3"/>
  <c r="C29" i="5" l="1"/>
  <c r="C40" i="5" s="1"/>
  <c r="C42" i="5" s="1"/>
  <c r="O30" i="3"/>
  <c r="N30" i="3"/>
  <c r="P28" i="3"/>
  <c r="Q28" i="3" s="1"/>
  <c r="R28" i="3" s="1"/>
  <c r="P27" i="3"/>
  <c r="Q27" i="3" s="1"/>
  <c r="R27" i="3" s="1"/>
  <c r="P10" i="3"/>
  <c r="Q10" i="3" s="1"/>
  <c r="R10" i="3" s="1"/>
  <c r="P18" i="3"/>
  <c r="Q18" i="3" s="1"/>
  <c r="R18" i="3" s="1"/>
  <c r="P9" i="3"/>
  <c r="Q9" i="3" s="1"/>
  <c r="R9" i="3" s="1"/>
  <c r="P13" i="3"/>
  <c r="Q13" i="3" s="1"/>
  <c r="R13" i="3" s="1"/>
  <c r="P23" i="3"/>
  <c r="Q23" i="3" s="1"/>
  <c r="R23" i="3" s="1"/>
  <c r="P20" i="3"/>
  <c r="Q20" i="3" s="1"/>
  <c r="R20" i="3" s="1"/>
  <c r="P15" i="3"/>
  <c r="Q15" i="3" s="1"/>
  <c r="R15" i="3" s="1"/>
  <c r="P6" i="3"/>
  <c r="Q6" i="3" s="1"/>
  <c r="R6" i="3" s="1"/>
  <c r="P21" i="3"/>
  <c r="Q21" i="3" s="1"/>
  <c r="R21" i="3" s="1"/>
  <c r="P7" i="3"/>
  <c r="Q7" i="3" s="1"/>
  <c r="R7" i="3" s="1"/>
  <c r="P19" i="3"/>
  <c r="Q19" i="3" s="1"/>
  <c r="R19" i="3" s="1"/>
  <c r="P4" i="3"/>
  <c r="P11" i="3"/>
  <c r="Q11" i="3" s="1"/>
  <c r="R11" i="3" s="1"/>
  <c r="P16" i="3"/>
  <c r="Q16" i="3" s="1"/>
  <c r="R16" i="3" s="1"/>
  <c r="P5" i="3"/>
  <c r="Q5" i="3" s="1"/>
  <c r="R5" i="3" s="1"/>
  <c r="P24" i="3"/>
  <c r="Q24" i="3" s="1"/>
  <c r="R24" i="3" s="1"/>
  <c r="P8" i="3"/>
  <c r="Q8" i="3" s="1"/>
  <c r="R8" i="3" s="1"/>
  <c r="P14" i="3"/>
  <c r="Q14" i="3" s="1"/>
  <c r="R14" i="3" s="1"/>
  <c r="P25" i="3"/>
  <c r="Q25" i="3" s="1"/>
  <c r="R25" i="3" s="1"/>
  <c r="P22" i="3"/>
  <c r="Q22" i="3" s="1"/>
  <c r="R22" i="3" s="1"/>
  <c r="P17" i="3"/>
  <c r="Q17" i="3" s="1"/>
  <c r="R17" i="3" s="1"/>
  <c r="P12" i="3"/>
  <c r="Q12" i="3" s="1"/>
  <c r="R12" i="3" s="1"/>
  <c r="P26" i="3"/>
  <c r="Q26" i="3" s="1"/>
  <c r="R26" i="3" s="1"/>
  <c r="Q4" i="3" l="1"/>
  <c r="Q30" i="3" s="1"/>
  <c r="P30" i="3"/>
  <c r="R4" i="3"/>
  <c r="R30" i="3" l="1"/>
  <c r="C12" i="2" s="1"/>
  <c r="C16" i="2" s="1"/>
</calcChain>
</file>

<file path=xl/sharedStrings.xml><?xml version="1.0" encoding="utf-8"?>
<sst xmlns="http://schemas.openxmlformats.org/spreadsheetml/2006/main" count="290" uniqueCount="158">
  <si>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</si>
  <si>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</si>
  <si>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</si>
  <si>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</si>
  <si>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</si>
  <si>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</si>
  <si>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</si>
  <si>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</si>
  <si>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</si>
  <si>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</si>
  <si>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</si>
  <si>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</si>
  <si>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</si>
  <si>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</si>
  <si>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</si>
  <si>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</si>
  <si>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</si>
  <si>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</si>
  <si>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</si>
  <si>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</si>
  <si>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</si>
  <si>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</si>
  <si>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</si>
  <si>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</si>
  <si>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</si>
  <si>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</si>
  <si>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</si>
  <si>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</si>
  <si>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</si>
  <si>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</si>
  <si>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</si>
  <si>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</si>
  <si>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</si>
  <si>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</si>
  <si>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</si>
  <si>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</si>
  <si>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</si>
  <si>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</si>
  <si>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</si>
  <si>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</si>
  <si>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</si>
  <si>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</si>
  <si>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</si>
  <si>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</si>
  <si>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</si>
  <si>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</si>
  <si>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</si>
  <si>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</si>
  <si>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</si>
  <si>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</si>
  <si>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</si>
  <si>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</si>
  <si>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</si>
  <si>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</si>
  <si>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</si>
  <si>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</si>
  <si>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</si>
  <si>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</si>
  <si>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</si>
  <si>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</si>
  <si>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</si>
  <si>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</si>
  <si>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</si>
  <si>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</si>
  <si>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</si>
  <si>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</si>
  <si>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</si>
  <si>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</si>
  <si>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</si>
  <si>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</si>
  <si>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</si>
  <si>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</si>
  <si>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</si>
  <si>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</si>
  <si>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</si>
  <si>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</si>
  <si>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</si>
  <si>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</si>
  <si>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</si>
  <si>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</si>
  <si>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</si>
  <si>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</si>
  <si>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</si>
  <si>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</si>
  <si>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</si>
  <si>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</si>
  <si>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C02</t>
  </si>
  <si>
    <t>Verwaltungs- und Büroräume - Schulen Grundschule</t>
  </si>
  <si>
    <t>E02</t>
  </si>
  <si>
    <t>Treppen täglich - Schulen Grundschule</t>
  </si>
  <si>
    <t>F02</t>
  </si>
  <si>
    <t>Treppen Intervall - Schulen Grundschule</t>
  </si>
  <si>
    <t>G02</t>
  </si>
  <si>
    <t>Verkehrsfl. Flure, Eingangsb. Täglich - Schulen Grundschule</t>
  </si>
  <si>
    <t>H02</t>
  </si>
  <si>
    <t>Verkehrsfl. Flure, Intervall - Schulen Grundschule</t>
  </si>
  <si>
    <t>I02</t>
  </si>
  <si>
    <t>Sanitärräume - Schulen Grundschule</t>
  </si>
  <si>
    <t>J02</t>
  </si>
  <si>
    <t>Aulen - Schulen Grundschule</t>
  </si>
  <si>
    <t>K02</t>
  </si>
  <si>
    <t>Lehrküchen - Schulen Grundschule</t>
  </si>
  <si>
    <t>O02</t>
  </si>
  <si>
    <r>
      <t xml:space="preserve">Gruppenräume - Schulen Grundschule </t>
    </r>
    <r>
      <rPr>
        <b/>
        <sz val="10"/>
        <rFont val="Verdana"/>
        <family val="2"/>
      </rPr>
      <t>(OGS)</t>
    </r>
  </si>
  <si>
    <t>Y02</t>
  </si>
  <si>
    <t>Gaderoben - Schulen Grundschule</t>
  </si>
  <si>
    <t xml:space="preserve">Leistungswert
</t>
  </si>
  <si>
    <t>GGS Fröbelstraße 4 HG 173</t>
  </si>
  <si>
    <t>173_00 Erdgeschoss</t>
  </si>
  <si>
    <t>1</t>
  </si>
  <si>
    <t>Flur Eingang</t>
  </si>
  <si>
    <t>Stein</t>
  </si>
  <si>
    <t>5</t>
  </si>
  <si>
    <t>1.1</t>
  </si>
  <si>
    <t>Flur</t>
  </si>
  <si>
    <t>1a</t>
  </si>
  <si>
    <t>Treppe</t>
  </si>
  <si>
    <t>2</t>
  </si>
  <si>
    <t>Umkleide</t>
  </si>
  <si>
    <t>Fliesen</t>
  </si>
  <si>
    <t>2,5</t>
  </si>
  <si>
    <t>Raum3 Fröscheklasse</t>
  </si>
  <si>
    <t>Klassenraum</t>
  </si>
  <si>
    <t>Parkett</t>
  </si>
  <si>
    <t>Raum1</t>
  </si>
  <si>
    <t>Lehrerzimmer</t>
  </si>
  <si>
    <t>Raum2 Sterneklasse</t>
  </si>
  <si>
    <t>6</t>
  </si>
  <si>
    <t>WC Vorraum</t>
  </si>
  <si>
    <t>7</t>
  </si>
  <si>
    <t>WC Jungen</t>
  </si>
  <si>
    <t>173_01 Obergeschoss</t>
  </si>
  <si>
    <t>11</t>
  </si>
  <si>
    <t>11.1</t>
  </si>
  <si>
    <t>11a</t>
  </si>
  <si>
    <t>12</t>
  </si>
  <si>
    <t>Raum6 Tiger + Bärklasse</t>
  </si>
  <si>
    <t>Raum5 Musikraum</t>
  </si>
  <si>
    <t>Musikraum</t>
  </si>
  <si>
    <t>Raum4 Rabe Socke Klasse</t>
  </si>
  <si>
    <t>16</t>
  </si>
  <si>
    <t>17</t>
  </si>
  <si>
    <t>WC Mädchen</t>
  </si>
  <si>
    <t>18</t>
  </si>
  <si>
    <t>Lehrer WC</t>
  </si>
  <si>
    <t>173_02 Dachgeschoss</t>
  </si>
  <si>
    <t>28</t>
  </si>
  <si>
    <t>28a</t>
  </si>
  <si>
    <t>29</t>
  </si>
  <si>
    <t>Raum 7 Betreuungsgruppe</t>
  </si>
  <si>
    <t>32</t>
  </si>
  <si>
    <t>Theaterraum</t>
  </si>
  <si>
    <t>33</t>
  </si>
  <si>
    <t>Küche</t>
  </si>
  <si>
    <t>34</t>
  </si>
  <si>
    <t>Ruheraum</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</si>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</sst>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165" fontId="5" fillId="0" borderId="0" xfId="42"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156</v>
      </c>
    </row>
    <row r="8" spans="1:2" x14ac:dyDescent="0.2">
      <c r="A8" s="56"/>
    </row>
    <row r="9" spans="1:2" ht="146.25" x14ac:dyDescent="0.2">
      <c r="A9" s="56" t="s">
        <v>157</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937FVpqhgfiHuK4T9AS/dOdVYfJM8q7Sczs2I3aCI7W22Tm6a9zbz7qO2SisKC/aIdRQddijfuVxnq8PFyglGw==" saltValue="eQxSYu0KqwpTncHqhEjtx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9"/>
      <c r="E1" s="107" t="s">
        <v>3</v>
      </c>
      <c r="F1" s="107"/>
      <c r="G1" s="60"/>
      <c r="H1" s="59"/>
      <c r="I1" s="59"/>
      <c r="J1" s="59"/>
      <c r="K1" s="59"/>
    </row>
    <row r="2" spans="1:11" x14ac:dyDescent="0.2">
      <c r="A2" s="61"/>
      <c r="B2" s="108" t="s">
        <v>4</v>
      </c>
      <c r="C2" s="110"/>
      <c r="D2" s="59"/>
      <c r="E2" s="61"/>
      <c r="F2" s="62" t="s">
        <v>5</v>
      </c>
      <c r="G2" s="105"/>
      <c r="H2" s="105"/>
      <c r="I2" s="105"/>
      <c r="J2" s="105"/>
      <c r="K2" s="106"/>
    </row>
    <row r="3" spans="1:11" x14ac:dyDescent="0.2">
      <c r="A3" s="61"/>
      <c r="B3" s="109"/>
      <c r="C3" s="111"/>
      <c r="D3" s="59"/>
      <c r="E3" s="61"/>
      <c r="F3" s="63" t="s">
        <v>6</v>
      </c>
      <c r="G3" s="98"/>
      <c r="H3" s="98"/>
      <c r="I3" s="98"/>
      <c r="J3" s="98"/>
      <c r="K3" s="99"/>
    </row>
    <row r="4" spans="1:11" x14ac:dyDescent="0.2">
      <c r="A4" s="61"/>
      <c r="B4" s="63" t="s">
        <v>7</v>
      </c>
      <c r="C4" s="3"/>
      <c r="D4" s="59"/>
      <c r="E4" s="61"/>
      <c r="F4" s="63" t="s">
        <v>8</v>
      </c>
      <c r="G4" s="98"/>
      <c r="H4" s="98"/>
      <c r="I4" s="98"/>
      <c r="J4" s="98"/>
      <c r="K4" s="99"/>
    </row>
    <row r="5" spans="1:11" x14ac:dyDescent="0.2">
      <c r="A5" s="61"/>
      <c r="B5" s="63" t="s">
        <v>9</v>
      </c>
      <c r="C5" s="4"/>
      <c r="D5" s="59"/>
      <c r="E5" s="61"/>
      <c r="F5" s="63" t="s">
        <v>10</v>
      </c>
      <c r="G5" s="98"/>
      <c r="H5" s="98"/>
      <c r="I5" s="98"/>
      <c r="J5" s="98"/>
      <c r="K5" s="99"/>
    </row>
    <row r="6" spans="1:11" x14ac:dyDescent="0.2">
      <c r="A6" s="61"/>
      <c r="B6" s="63" t="s">
        <v>11</v>
      </c>
      <c r="C6" s="3"/>
      <c r="D6" s="59"/>
      <c r="E6" s="61"/>
      <c r="F6" s="63" t="s">
        <v>12</v>
      </c>
      <c r="G6" s="98"/>
      <c r="H6" s="98"/>
      <c r="I6" s="98"/>
      <c r="J6" s="98"/>
      <c r="K6" s="99"/>
    </row>
    <row r="7" spans="1:11" ht="13.5" thickBot="1" x14ac:dyDescent="0.25">
      <c r="A7" s="61"/>
      <c r="B7" s="63" t="s">
        <v>10</v>
      </c>
      <c r="C7" s="3"/>
      <c r="D7" s="59"/>
      <c r="E7" s="61"/>
      <c r="F7" s="64" t="s">
        <v>13</v>
      </c>
      <c r="G7" s="100"/>
      <c r="H7" s="101"/>
      <c r="I7" s="101"/>
      <c r="J7" s="101"/>
      <c r="K7" s="102"/>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03" t="s">
        <v>81</v>
      </c>
      <c r="B11" s="103"/>
      <c r="C11" s="103"/>
      <c r="D11" s="66"/>
      <c r="E11" s="66"/>
      <c r="F11" s="104"/>
      <c r="G11" s="104"/>
      <c r="H11" s="104"/>
      <c r="I11" s="67"/>
      <c r="J11" s="68"/>
      <c r="K11" s="67"/>
    </row>
    <row r="12" spans="1:11" s="7" customFormat="1" ht="30" customHeight="1" thickBot="1" x14ac:dyDescent="0.25">
      <c r="A12" s="69"/>
      <c r="B12" s="70"/>
      <c r="C12" s="71" t="e">
        <f>SUM(Raumbuch!R30)</f>
        <v>#DIV/0!</v>
      </c>
      <c r="D12" s="69"/>
      <c r="E12" s="69"/>
      <c r="F12" s="104"/>
      <c r="G12" s="104"/>
      <c r="H12" s="104"/>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03" t="s">
        <v>14</v>
      </c>
      <c r="B15" s="103"/>
      <c r="C15" s="103"/>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03" t="s">
        <v>15</v>
      </c>
      <c r="B18" s="103"/>
      <c r="C18" s="103"/>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03" t="s">
        <v>17</v>
      </c>
      <c r="B21" s="103"/>
      <c r="C21" s="103"/>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03" t="s">
        <v>18</v>
      </c>
      <c r="B24" s="103"/>
      <c r="C24" s="103"/>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y6jwlKJNypfGykY0i++0oAPvuB9gXMPJSNVt+KEdIGLW61NvBj94+gU4P8cgXXHunUnvMdhwGRzGaOEFGikYxw==" saltValue="tYtLzxVFXtqP/oGHUB864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zoomScale="90" zoomScaleNormal="90" workbookViewId="0">
      <selection activeCell="E2" sqref="E2"/>
    </sheetView>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2" t="s">
        <v>69</v>
      </c>
      <c r="N3" s="40" t="s">
        <v>75</v>
      </c>
      <c r="O3" s="41" t="s">
        <v>78</v>
      </c>
      <c r="P3" s="42" t="s">
        <v>25</v>
      </c>
      <c r="Q3" s="43" t="s">
        <v>73</v>
      </c>
      <c r="R3" s="43" t="s">
        <v>79</v>
      </c>
    </row>
    <row r="4" spans="1:18" ht="24.95" customHeight="1" x14ac:dyDescent="0.2">
      <c r="A4" s="79" t="s">
        <v>107</v>
      </c>
      <c r="B4" s="79" t="s">
        <v>108</v>
      </c>
      <c r="C4" s="79" t="s">
        <v>109</v>
      </c>
      <c r="D4" s="79" t="s">
        <v>110</v>
      </c>
      <c r="E4" s="79" t="s">
        <v>92</v>
      </c>
      <c r="F4" s="79" t="s">
        <v>111</v>
      </c>
      <c r="G4" s="79">
        <v>30.49</v>
      </c>
      <c r="H4" s="79" t="s">
        <v>112</v>
      </c>
      <c r="I4" s="79"/>
      <c r="J4" s="80">
        <f t="shared" ref="J4:J28" si="0">H4*$E$1/5</f>
        <v>190</v>
      </c>
      <c r="K4" s="44">
        <f>G4*J4</f>
        <v>5793.0999999999995</v>
      </c>
      <c r="L4" s="33">
        <f>VLOOKUP(E4,'Raumgruppen - Leistungen'!$A$3:$D$13,4)*$M4</f>
        <v>0</v>
      </c>
      <c r="M4" s="83">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107</v>
      </c>
      <c r="B5" s="79" t="s">
        <v>108</v>
      </c>
      <c r="C5" s="79" t="s">
        <v>113</v>
      </c>
      <c r="D5" s="79" t="s">
        <v>114</v>
      </c>
      <c r="E5" s="79" t="s">
        <v>88</v>
      </c>
      <c r="F5" s="79" t="s">
        <v>111</v>
      </c>
      <c r="G5" s="79">
        <v>8.1300000000000008</v>
      </c>
      <c r="H5" s="79" t="s">
        <v>112</v>
      </c>
      <c r="I5" s="79"/>
      <c r="J5" s="80">
        <f t="shared" si="0"/>
        <v>190</v>
      </c>
      <c r="K5" s="44">
        <f t="shared" ref="K5:K28" si="4">G5*J5</f>
        <v>1544.7</v>
      </c>
      <c r="L5" s="33">
        <f>VLOOKUP(E5,'Raumgruppen - Leistungen'!$A$3:$D$13,4)*$M5</f>
        <v>0</v>
      </c>
      <c r="M5" s="83">
        <v>1</v>
      </c>
      <c r="N5" s="44" t="e">
        <f t="shared" ref="N5:N28" si="5">G5/L5</f>
        <v>#DIV/0!</v>
      </c>
      <c r="O5" s="45" t="e">
        <f t="shared" si="1"/>
        <v>#DIV/0!</v>
      </c>
      <c r="P5" s="46" t="e">
        <f>N5*Stundenverrechnungssatz!$C$42</f>
        <v>#DIV/0!</v>
      </c>
      <c r="Q5" s="39" t="e">
        <f t="shared" si="2"/>
        <v>#DIV/0!</v>
      </c>
      <c r="R5" s="39" t="e">
        <f t="shared" si="3"/>
        <v>#DIV/0!</v>
      </c>
    </row>
    <row r="6" spans="1:18" ht="24.95" customHeight="1" x14ac:dyDescent="0.2">
      <c r="A6" s="79" t="s">
        <v>107</v>
      </c>
      <c r="B6" s="79" t="s">
        <v>108</v>
      </c>
      <c r="C6" s="79" t="s">
        <v>115</v>
      </c>
      <c r="D6" s="79" t="s">
        <v>116</v>
      </c>
      <c r="E6" s="79" t="s">
        <v>88</v>
      </c>
      <c r="F6" s="79" t="s">
        <v>111</v>
      </c>
      <c r="G6" s="79">
        <v>3.91</v>
      </c>
      <c r="H6" s="79" t="s">
        <v>112</v>
      </c>
      <c r="I6" s="79"/>
      <c r="J6" s="80">
        <f t="shared" si="0"/>
        <v>190</v>
      </c>
      <c r="K6" s="44">
        <f t="shared" si="4"/>
        <v>742.9</v>
      </c>
      <c r="L6" s="33">
        <f>VLOOKUP(E6,'Raumgruppen - Leistungen'!$A$3:$D$13,4)*$M6</f>
        <v>0</v>
      </c>
      <c r="M6" s="83">
        <v>1</v>
      </c>
      <c r="N6" s="44" t="e">
        <f t="shared" si="5"/>
        <v>#DIV/0!</v>
      </c>
      <c r="O6" s="45" t="e">
        <f t="shared" si="1"/>
        <v>#DIV/0!</v>
      </c>
      <c r="P6" s="46" t="e">
        <f>N6*Stundenverrechnungssatz!$C$42</f>
        <v>#DIV/0!</v>
      </c>
      <c r="Q6" s="39" t="e">
        <f t="shared" si="2"/>
        <v>#DIV/0!</v>
      </c>
      <c r="R6" s="39" t="e">
        <f t="shared" si="3"/>
        <v>#DIV/0!</v>
      </c>
    </row>
    <row r="7" spans="1:18" ht="24.95" customHeight="1" x14ac:dyDescent="0.2">
      <c r="A7" s="79" t="s">
        <v>107</v>
      </c>
      <c r="B7" s="79" t="s">
        <v>108</v>
      </c>
      <c r="C7" s="79" t="s">
        <v>117</v>
      </c>
      <c r="D7" s="79" t="s">
        <v>118</v>
      </c>
      <c r="E7" s="79" t="s">
        <v>104</v>
      </c>
      <c r="F7" s="79" t="s">
        <v>119</v>
      </c>
      <c r="G7" s="79">
        <v>18.57</v>
      </c>
      <c r="H7" s="79" t="s">
        <v>120</v>
      </c>
      <c r="I7" s="79"/>
      <c r="J7" s="80">
        <f t="shared" si="0"/>
        <v>95</v>
      </c>
      <c r="K7" s="44">
        <f t="shared" si="4"/>
        <v>1764.15</v>
      </c>
      <c r="L7" s="33">
        <f>VLOOKUP(E7,'Raumgruppen - Leistungen'!$A$3:$D$13,4)*$M7</f>
        <v>0</v>
      </c>
      <c r="M7" s="83">
        <v>1</v>
      </c>
      <c r="N7" s="44" t="e">
        <f t="shared" si="5"/>
        <v>#DIV/0!</v>
      </c>
      <c r="O7" s="45" t="e">
        <f t="shared" si="1"/>
        <v>#DIV/0!</v>
      </c>
      <c r="P7" s="46" t="e">
        <f>N7*Stundenverrechnungssatz!$C$42</f>
        <v>#DIV/0!</v>
      </c>
      <c r="Q7" s="39" t="e">
        <f t="shared" si="2"/>
        <v>#DIV/0!</v>
      </c>
      <c r="R7" s="39" t="e">
        <f t="shared" si="3"/>
        <v>#DIV/0!</v>
      </c>
    </row>
    <row r="8" spans="1:18" ht="24.95" customHeight="1" x14ac:dyDescent="0.2">
      <c r="A8" s="79" t="s">
        <v>107</v>
      </c>
      <c r="B8" s="79" t="s">
        <v>108</v>
      </c>
      <c r="C8" s="79" t="s">
        <v>121</v>
      </c>
      <c r="D8" s="79" t="s">
        <v>122</v>
      </c>
      <c r="E8" s="79" t="s">
        <v>84</v>
      </c>
      <c r="F8" s="79" t="s">
        <v>123</v>
      </c>
      <c r="G8" s="79">
        <v>60.23</v>
      </c>
      <c r="H8" s="79" t="s">
        <v>112</v>
      </c>
      <c r="I8" s="79"/>
      <c r="J8" s="80">
        <f t="shared" si="0"/>
        <v>190</v>
      </c>
      <c r="K8" s="44">
        <f t="shared" si="4"/>
        <v>11443.699999999999</v>
      </c>
      <c r="L8" s="33">
        <f>VLOOKUP(E8,'Raumgruppen - Leistungen'!$A$3:$D$13,4)*$M8</f>
        <v>0</v>
      </c>
      <c r="M8" s="83">
        <v>1</v>
      </c>
      <c r="N8" s="44" t="e">
        <f t="shared" si="5"/>
        <v>#DIV/0!</v>
      </c>
      <c r="O8" s="45" t="e">
        <f t="shared" si="1"/>
        <v>#DIV/0!</v>
      </c>
      <c r="P8" s="46" t="e">
        <f>N8*Stundenverrechnungssatz!$C$42</f>
        <v>#DIV/0!</v>
      </c>
      <c r="Q8" s="39" t="e">
        <f t="shared" si="2"/>
        <v>#DIV/0!</v>
      </c>
      <c r="R8" s="39" t="e">
        <f t="shared" si="3"/>
        <v>#DIV/0!</v>
      </c>
    </row>
    <row r="9" spans="1:18" ht="24.95" customHeight="1" x14ac:dyDescent="0.2">
      <c r="A9" s="79" t="s">
        <v>107</v>
      </c>
      <c r="B9" s="79" t="s">
        <v>108</v>
      </c>
      <c r="C9" s="79" t="s">
        <v>124</v>
      </c>
      <c r="D9" s="79" t="s">
        <v>125</v>
      </c>
      <c r="E9" s="79" t="s">
        <v>86</v>
      </c>
      <c r="F9" s="79" t="s">
        <v>123</v>
      </c>
      <c r="G9" s="79">
        <v>45.86</v>
      </c>
      <c r="H9" s="79" t="s">
        <v>117</v>
      </c>
      <c r="I9" s="79"/>
      <c r="J9" s="80">
        <f t="shared" si="0"/>
        <v>76</v>
      </c>
      <c r="K9" s="44">
        <f t="shared" si="4"/>
        <v>3485.36</v>
      </c>
      <c r="L9" s="33">
        <f>VLOOKUP(E9,'Raumgruppen - Leistungen'!$A$3:$D$13,4)*$M9</f>
        <v>0</v>
      </c>
      <c r="M9" s="83">
        <v>1</v>
      </c>
      <c r="N9" s="44" t="e">
        <f t="shared" si="5"/>
        <v>#DIV/0!</v>
      </c>
      <c r="O9" s="45" t="e">
        <f t="shared" si="1"/>
        <v>#DIV/0!</v>
      </c>
      <c r="P9" s="46" t="e">
        <f>N9*Stundenverrechnungssatz!$C$42</f>
        <v>#DIV/0!</v>
      </c>
      <c r="Q9" s="39" t="e">
        <f t="shared" si="2"/>
        <v>#DIV/0!</v>
      </c>
      <c r="R9" s="39" t="e">
        <f t="shared" si="3"/>
        <v>#DIV/0!</v>
      </c>
    </row>
    <row r="10" spans="1:18" ht="24.95" customHeight="1" x14ac:dyDescent="0.2">
      <c r="A10" s="79" t="s">
        <v>107</v>
      </c>
      <c r="B10" s="79" t="s">
        <v>108</v>
      </c>
      <c r="C10" s="79" t="s">
        <v>126</v>
      </c>
      <c r="D10" s="79" t="s">
        <v>122</v>
      </c>
      <c r="E10" s="79" t="s">
        <v>84</v>
      </c>
      <c r="F10" s="79" t="s">
        <v>123</v>
      </c>
      <c r="G10" s="79">
        <v>56.4</v>
      </c>
      <c r="H10" s="79" t="s">
        <v>112</v>
      </c>
      <c r="I10" s="79"/>
      <c r="J10" s="80">
        <f t="shared" si="0"/>
        <v>190</v>
      </c>
      <c r="K10" s="44">
        <f t="shared" si="4"/>
        <v>10716</v>
      </c>
      <c r="L10" s="33">
        <f>VLOOKUP(E10,'Raumgruppen - Leistungen'!$A$3:$D$13,4)*$M10</f>
        <v>0</v>
      </c>
      <c r="M10" s="83">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107</v>
      </c>
      <c r="B11" s="79" t="s">
        <v>108</v>
      </c>
      <c r="C11" s="79" t="s">
        <v>127</v>
      </c>
      <c r="D11" s="79" t="s">
        <v>128</v>
      </c>
      <c r="E11" s="79" t="s">
        <v>96</v>
      </c>
      <c r="F11" s="79" t="s">
        <v>119</v>
      </c>
      <c r="G11" s="79">
        <v>4.88</v>
      </c>
      <c r="H11" s="79" t="s">
        <v>112</v>
      </c>
      <c r="I11" s="79"/>
      <c r="J11" s="80">
        <f t="shared" si="0"/>
        <v>190</v>
      </c>
      <c r="K11" s="44">
        <f t="shared" si="4"/>
        <v>927.19999999999993</v>
      </c>
      <c r="L11" s="33">
        <f>VLOOKUP(E11,'Raumgruppen - Leistungen'!$A$3:$D$13,4)*$M11</f>
        <v>0</v>
      </c>
      <c r="M11" s="83">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107</v>
      </c>
      <c r="B12" s="79" t="s">
        <v>108</v>
      </c>
      <c r="C12" s="79" t="s">
        <v>129</v>
      </c>
      <c r="D12" s="79" t="s">
        <v>130</v>
      </c>
      <c r="E12" s="79" t="s">
        <v>96</v>
      </c>
      <c r="F12" s="79" t="s">
        <v>119</v>
      </c>
      <c r="G12" s="79">
        <v>20.059999999999999</v>
      </c>
      <c r="H12" s="79" t="s">
        <v>112</v>
      </c>
      <c r="I12" s="79"/>
      <c r="J12" s="80">
        <f t="shared" si="0"/>
        <v>190</v>
      </c>
      <c r="K12" s="44">
        <f t="shared" si="4"/>
        <v>3811.3999999999996</v>
      </c>
      <c r="L12" s="33">
        <f>VLOOKUP(E12,'Raumgruppen - Leistungen'!$A$3:$D$13,4)*$M12</f>
        <v>0</v>
      </c>
      <c r="M12" s="83">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107</v>
      </c>
      <c r="B13" s="79" t="s">
        <v>131</v>
      </c>
      <c r="C13" s="79" t="s">
        <v>132</v>
      </c>
      <c r="D13" s="79" t="s">
        <v>114</v>
      </c>
      <c r="E13" s="79" t="s">
        <v>94</v>
      </c>
      <c r="F13" s="79" t="s">
        <v>111</v>
      </c>
      <c r="G13" s="79">
        <v>23.42</v>
      </c>
      <c r="H13" s="79">
        <v>2.5</v>
      </c>
      <c r="I13" s="79"/>
      <c r="J13" s="80">
        <f t="shared" si="0"/>
        <v>95</v>
      </c>
      <c r="K13" s="44">
        <f t="shared" si="4"/>
        <v>2224.9</v>
      </c>
      <c r="L13" s="33">
        <f>VLOOKUP(E13,'Raumgruppen - Leistungen'!$A$3:$D$13,4)*$M13</f>
        <v>0</v>
      </c>
      <c r="M13" s="83">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107</v>
      </c>
      <c r="B14" s="79" t="s">
        <v>131</v>
      </c>
      <c r="C14" s="79" t="s">
        <v>133</v>
      </c>
      <c r="D14" s="79" t="s">
        <v>114</v>
      </c>
      <c r="E14" s="79" t="s">
        <v>94</v>
      </c>
      <c r="F14" s="79" t="s">
        <v>111</v>
      </c>
      <c r="G14" s="79">
        <v>7.63</v>
      </c>
      <c r="H14" s="79">
        <v>2.5</v>
      </c>
      <c r="I14" s="79"/>
      <c r="J14" s="80">
        <f t="shared" si="0"/>
        <v>95</v>
      </c>
      <c r="K14" s="44">
        <f t="shared" si="4"/>
        <v>724.85</v>
      </c>
      <c r="L14" s="33">
        <f>VLOOKUP(E14,'Raumgruppen - Leistungen'!$A$3:$D$13,4)*$M14</f>
        <v>0</v>
      </c>
      <c r="M14" s="83">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107</v>
      </c>
      <c r="B15" s="79" t="s">
        <v>131</v>
      </c>
      <c r="C15" s="79" t="s">
        <v>134</v>
      </c>
      <c r="D15" s="79" t="s">
        <v>116</v>
      </c>
      <c r="E15" s="79" t="s">
        <v>90</v>
      </c>
      <c r="F15" s="79" t="s">
        <v>111</v>
      </c>
      <c r="G15" s="79">
        <v>13.04</v>
      </c>
      <c r="H15" s="79" t="s">
        <v>120</v>
      </c>
      <c r="I15" s="79"/>
      <c r="J15" s="80">
        <f t="shared" si="0"/>
        <v>95</v>
      </c>
      <c r="K15" s="44">
        <f t="shared" si="4"/>
        <v>1238.8</v>
      </c>
      <c r="L15" s="33">
        <f>VLOOKUP(E15,'Raumgruppen - Leistungen'!$A$3:$D$13,4)*$M15</f>
        <v>0</v>
      </c>
      <c r="M15" s="83">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107</v>
      </c>
      <c r="B16" s="79" t="s">
        <v>131</v>
      </c>
      <c r="C16" s="79" t="s">
        <v>135</v>
      </c>
      <c r="D16" s="79" t="s">
        <v>118</v>
      </c>
      <c r="E16" s="79" t="s">
        <v>104</v>
      </c>
      <c r="F16" s="79" t="s">
        <v>119</v>
      </c>
      <c r="G16" s="79">
        <v>18.57</v>
      </c>
      <c r="H16" s="79" t="s">
        <v>120</v>
      </c>
      <c r="I16" s="79"/>
      <c r="J16" s="80">
        <f t="shared" si="0"/>
        <v>95</v>
      </c>
      <c r="K16" s="44">
        <f t="shared" si="4"/>
        <v>1764.15</v>
      </c>
      <c r="L16" s="33">
        <f>VLOOKUP(E16,'Raumgruppen - Leistungen'!$A$3:$D$13,4)*$M16</f>
        <v>0</v>
      </c>
      <c r="M16" s="83">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107</v>
      </c>
      <c r="B17" s="79" t="s">
        <v>131</v>
      </c>
      <c r="C17" s="79" t="s">
        <v>136</v>
      </c>
      <c r="D17" s="79" t="s">
        <v>122</v>
      </c>
      <c r="E17" s="79" t="s">
        <v>84</v>
      </c>
      <c r="F17" s="79" t="s">
        <v>123</v>
      </c>
      <c r="G17" s="79">
        <v>40.07</v>
      </c>
      <c r="H17" s="79" t="s">
        <v>112</v>
      </c>
      <c r="I17" s="79"/>
      <c r="J17" s="80">
        <f t="shared" si="0"/>
        <v>190</v>
      </c>
      <c r="K17" s="44">
        <f t="shared" si="4"/>
        <v>7613.3</v>
      </c>
      <c r="L17" s="33">
        <f>VLOOKUP(E17,'Raumgruppen - Leistungen'!$A$3:$D$13,4)*$M17</f>
        <v>0</v>
      </c>
      <c r="M17" s="83">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107</v>
      </c>
      <c r="B18" s="79" t="s">
        <v>131</v>
      </c>
      <c r="C18" s="79" t="s">
        <v>137</v>
      </c>
      <c r="D18" s="79" t="s">
        <v>138</v>
      </c>
      <c r="E18" s="79" t="s">
        <v>84</v>
      </c>
      <c r="F18" s="79" t="s">
        <v>123</v>
      </c>
      <c r="G18" s="79">
        <v>50.05</v>
      </c>
      <c r="H18" s="79" t="s">
        <v>112</v>
      </c>
      <c r="I18" s="79"/>
      <c r="J18" s="80">
        <f t="shared" si="0"/>
        <v>190</v>
      </c>
      <c r="K18" s="44">
        <f t="shared" si="4"/>
        <v>9509.5</v>
      </c>
      <c r="L18" s="33">
        <f>VLOOKUP(E18,'Raumgruppen - Leistungen'!$A$3:$D$13,4)*$M18</f>
        <v>0</v>
      </c>
      <c r="M18" s="83">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107</v>
      </c>
      <c r="B19" s="79" t="s">
        <v>131</v>
      </c>
      <c r="C19" s="79" t="s">
        <v>139</v>
      </c>
      <c r="D19" s="79" t="s">
        <v>122</v>
      </c>
      <c r="E19" s="79" t="s">
        <v>84</v>
      </c>
      <c r="F19" s="79" t="s">
        <v>123</v>
      </c>
      <c r="G19" s="79">
        <v>57.33</v>
      </c>
      <c r="H19" s="79" t="s">
        <v>112</v>
      </c>
      <c r="I19" s="79"/>
      <c r="J19" s="80">
        <f t="shared" si="0"/>
        <v>190</v>
      </c>
      <c r="K19" s="44">
        <f t="shared" si="4"/>
        <v>10892.699999999999</v>
      </c>
      <c r="L19" s="33">
        <f>VLOOKUP(E19,'Raumgruppen - Leistungen'!$A$3:$D$13,4)*$M19</f>
        <v>0</v>
      </c>
      <c r="M19" s="83">
        <v>1</v>
      </c>
      <c r="N19" s="44" t="e">
        <f t="shared" si="5"/>
        <v>#DIV/0!</v>
      </c>
      <c r="O19" s="45" t="e">
        <f t="shared" ref="O19:O28" si="6">N19*H19</f>
        <v>#DIV/0!</v>
      </c>
      <c r="P19" s="46" t="e">
        <f>N19*Stundenverrechnungssatz!$C$42</f>
        <v>#DIV/0!</v>
      </c>
      <c r="Q19" s="39" t="e">
        <f t="shared" ref="Q19:Q28" si="7">J19*P19</f>
        <v>#DIV/0!</v>
      </c>
      <c r="R19" s="39" t="e">
        <f t="shared" ref="R19:R28" si="8">Q19/12</f>
        <v>#DIV/0!</v>
      </c>
    </row>
    <row r="20" spans="1:18" ht="24.95" customHeight="1" x14ac:dyDescent="0.2">
      <c r="A20" s="79" t="s">
        <v>107</v>
      </c>
      <c r="B20" s="79" t="s">
        <v>131</v>
      </c>
      <c r="C20" s="79" t="s">
        <v>140</v>
      </c>
      <c r="D20" s="79" t="s">
        <v>128</v>
      </c>
      <c r="E20" s="79" t="s">
        <v>96</v>
      </c>
      <c r="F20" s="79" t="s">
        <v>119</v>
      </c>
      <c r="G20" s="79">
        <v>4.88</v>
      </c>
      <c r="H20" s="79" t="s">
        <v>112</v>
      </c>
      <c r="I20" s="79"/>
      <c r="J20" s="80">
        <f t="shared" si="0"/>
        <v>190</v>
      </c>
      <c r="K20" s="44">
        <f t="shared" si="4"/>
        <v>927.19999999999993</v>
      </c>
      <c r="L20" s="33">
        <f>VLOOKUP(E20,'Raumgruppen - Leistungen'!$A$3:$D$13,4)*$M20</f>
        <v>0</v>
      </c>
      <c r="M20" s="83">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107</v>
      </c>
      <c r="B21" s="79" t="s">
        <v>131</v>
      </c>
      <c r="C21" s="79" t="s">
        <v>141</v>
      </c>
      <c r="D21" s="79" t="s">
        <v>142</v>
      </c>
      <c r="E21" s="79" t="s">
        <v>96</v>
      </c>
      <c r="F21" s="79" t="s">
        <v>119</v>
      </c>
      <c r="G21" s="79">
        <v>20.059999999999999</v>
      </c>
      <c r="H21" s="79" t="s">
        <v>112</v>
      </c>
      <c r="I21" s="79"/>
      <c r="J21" s="80">
        <f t="shared" si="0"/>
        <v>190</v>
      </c>
      <c r="K21" s="44">
        <f t="shared" si="4"/>
        <v>3811.3999999999996</v>
      </c>
      <c r="L21" s="33">
        <f>VLOOKUP(E21,'Raumgruppen - Leistungen'!$A$3:$D$13,4)*$M21</f>
        <v>0</v>
      </c>
      <c r="M21" s="83">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107</v>
      </c>
      <c r="B22" s="79" t="s">
        <v>131</v>
      </c>
      <c r="C22" s="79" t="s">
        <v>143</v>
      </c>
      <c r="D22" s="79" t="s">
        <v>144</v>
      </c>
      <c r="E22" s="79" t="s">
        <v>96</v>
      </c>
      <c r="F22" s="79" t="s">
        <v>119</v>
      </c>
      <c r="G22" s="79">
        <v>2.96</v>
      </c>
      <c r="H22" s="79" t="s">
        <v>112</v>
      </c>
      <c r="I22" s="79"/>
      <c r="J22" s="80">
        <f t="shared" si="0"/>
        <v>190</v>
      </c>
      <c r="K22" s="44">
        <f t="shared" si="4"/>
        <v>562.4</v>
      </c>
      <c r="L22" s="33">
        <f>VLOOKUP(E22,'Raumgruppen - Leistungen'!$A$3:$D$13,4)*$M22</f>
        <v>0</v>
      </c>
      <c r="M22" s="83">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107</v>
      </c>
      <c r="B23" s="79" t="s">
        <v>145</v>
      </c>
      <c r="C23" s="79" t="s">
        <v>146</v>
      </c>
      <c r="D23" s="79" t="s">
        <v>114</v>
      </c>
      <c r="E23" s="79" t="s">
        <v>94</v>
      </c>
      <c r="F23" s="79" t="s">
        <v>111</v>
      </c>
      <c r="G23" s="79">
        <v>24.24</v>
      </c>
      <c r="H23" s="79">
        <v>2.5</v>
      </c>
      <c r="I23" s="79"/>
      <c r="J23" s="80">
        <f t="shared" si="0"/>
        <v>95</v>
      </c>
      <c r="K23" s="44">
        <f t="shared" si="4"/>
        <v>2302.7999999999997</v>
      </c>
      <c r="L23" s="33">
        <f>VLOOKUP(E23,'Raumgruppen - Leistungen'!$A$3:$D$13,4)*$M23</f>
        <v>0</v>
      </c>
      <c r="M23" s="83">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107</v>
      </c>
      <c r="B24" s="79" t="s">
        <v>145</v>
      </c>
      <c r="C24" s="79" t="s">
        <v>147</v>
      </c>
      <c r="D24" s="79" t="s">
        <v>116</v>
      </c>
      <c r="E24" s="79" t="s">
        <v>90</v>
      </c>
      <c r="F24" s="79" t="s">
        <v>111</v>
      </c>
      <c r="G24" s="79">
        <v>12.16</v>
      </c>
      <c r="H24" s="79" t="s">
        <v>120</v>
      </c>
      <c r="I24" s="79"/>
      <c r="J24" s="80">
        <f t="shared" si="0"/>
        <v>95</v>
      </c>
      <c r="K24" s="44">
        <f t="shared" si="4"/>
        <v>1155.2</v>
      </c>
      <c r="L24" s="33">
        <f>VLOOKUP(E24,'Raumgruppen - Leistungen'!$A$3:$D$13,4)*$M24</f>
        <v>0</v>
      </c>
      <c r="M24" s="83">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107</v>
      </c>
      <c r="B25" s="79" t="s">
        <v>145</v>
      </c>
      <c r="C25" s="79" t="s">
        <v>148</v>
      </c>
      <c r="D25" s="79" t="s">
        <v>149</v>
      </c>
      <c r="E25" s="79" t="s">
        <v>102</v>
      </c>
      <c r="F25" s="79" t="s">
        <v>123</v>
      </c>
      <c r="G25" s="79">
        <v>69.98</v>
      </c>
      <c r="H25" s="79" t="s">
        <v>112</v>
      </c>
      <c r="I25" s="79"/>
      <c r="J25" s="80">
        <f t="shared" si="0"/>
        <v>190</v>
      </c>
      <c r="K25" s="44">
        <f t="shared" si="4"/>
        <v>13296.2</v>
      </c>
      <c r="L25" s="33">
        <f>VLOOKUP(E25,'Raumgruppen - Leistungen'!$A$3:$D$13,4)*$M25</f>
        <v>0</v>
      </c>
      <c r="M25" s="83">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107</v>
      </c>
      <c r="B26" s="79" t="s">
        <v>145</v>
      </c>
      <c r="C26" s="79" t="s">
        <v>150</v>
      </c>
      <c r="D26" s="79" t="s">
        <v>151</v>
      </c>
      <c r="E26" s="79" t="s">
        <v>98</v>
      </c>
      <c r="F26" s="79" t="s">
        <v>123</v>
      </c>
      <c r="G26" s="79">
        <v>26.1</v>
      </c>
      <c r="H26" s="79" t="s">
        <v>120</v>
      </c>
      <c r="I26" s="79"/>
      <c r="J26" s="80">
        <f t="shared" si="0"/>
        <v>95</v>
      </c>
      <c r="K26" s="44">
        <f t="shared" si="4"/>
        <v>2479.5</v>
      </c>
      <c r="L26" s="33">
        <f>VLOOKUP(E26,'Raumgruppen - Leistungen'!$A$3:$D$13,4)*$M26</f>
        <v>0</v>
      </c>
      <c r="M26" s="83">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107</v>
      </c>
      <c r="B27" s="79" t="s">
        <v>145</v>
      </c>
      <c r="C27" s="79" t="s">
        <v>152</v>
      </c>
      <c r="D27" s="79" t="s">
        <v>153</v>
      </c>
      <c r="E27" s="79" t="s">
        <v>100</v>
      </c>
      <c r="F27" s="79" t="s">
        <v>123</v>
      </c>
      <c r="G27" s="79">
        <v>25.7</v>
      </c>
      <c r="H27" s="79" t="s">
        <v>112</v>
      </c>
      <c r="I27" s="79"/>
      <c r="J27" s="80">
        <f t="shared" si="0"/>
        <v>190</v>
      </c>
      <c r="K27" s="44">
        <f t="shared" si="4"/>
        <v>4883</v>
      </c>
      <c r="L27" s="33">
        <f>VLOOKUP(E27,'Raumgruppen - Leistungen'!$A$3:$D$13,4)*$M27</f>
        <v>0</v>
      </c>
      <c r="M27" s="83">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107</v>
      </c>
      <c r="B28" s="79" t="s">
        <v>145</v>
      </c>
      <c r="C28" s="79" t="s">
        <v>154</v>
      </c>
      <c r="D28" s="79" t="s">
        <v>155</v>
      </c>
      <c r="E28" s="79" t="s">
        <v>102</v>
      </c>
      <c r="F28" s="79" t="s">
        <v>123</v>
      </c>
      <c r="G28" s="79">
        <v>24.35</v>
      </c>
      <c r="H28" s="79" t="s">
        <v>112</v>
      </c>
      <c r="I28" s="79"/>
      <c r="J28" s="80">
        <f t="shared" si="0"/>
        <v>190</v>
      </c>
      <c r="K28" s="44">
        <f t="shared" si="4"/>
        <v>4626.5</v>
      </c>
      <c r="L28" s="33">
        <f>VLOOKUP(E28,'Raumgruppen - Leistungen'!$A$3:$D$13,4)*$M28</f>
        <v>0</v>
      </c>
      <c r="M28" s="83">
        <v>1</v>
      </c>
      <c r="N28" s="44" t="e">
        <f t="shared" si="5"/>
        <v>#DIV/0!</v>
      </c>
      <c r="O28" s="45" t="e">
        <f t="shared" si="6"/>
        <v>#DIV/0!</v>
      </c>
      <c r="P28" s="46" t="e">
        <f>N28*Stundenverrechnungssatz!$C$42</f>
        <v>#DIV/0!</v>
      </c>
      <c r="Q28" s="39" t="e">
        <f t="shared" si="7"/>
        <v>#DIV/0!</v>
      </c>
      <c r="R28" s="39" t="e">
        <f t="shared" si="8"/>
        <v>#DIV/0!</v>
      </c>
    </row>
    <row r="30" spans="1:18" s="47" customFormat="1" ht="24.95" customHeight="1" x14ac:dyDescent="0.2">
      <c r="G30" s="51">
        <f>SUM(G4:G29)</f>
        <v>669.07</v>
      </c>
      <c r="H30" s="51"/>
      <c r="I30" s="51"/>
      <c r="J30" s="51"/>
      <c r="K30" s="51">
        <f>SUM(K4:K29)</f>
        <v>108240.90999999999</v>
      </c>
      <c r="L30" s="51"/>
      <c r="M30" s="84"/>
      <c r="N30" s="51" t="e">
        <f>SUM(N4:N29)</f>
        <v>#DIV/0!</v>
      </c>
      <c r="O30" s="51" t="e">
        <f>SUM(O4:O29)</f>
        <v>#DIV/0!</v>
      </c>
      <c r="P30" s="52" t="e">
        <f>SUM(P4:P29)</f>
        <v>#DIV/0!</v>
      </c>
      <c r="Q30" s="52" t="e">
        <f>SUM(Q4:Q29)</f>
        <v>#DIV/0!</v>
      </c>
      <c r="R30" s="52" t="e">
        <f>SUM(R4:R29)</f>
        <v>#DIV/0!</v>
      </c>
    </row>
  </sheetData>
  <sheetProtection algorithmName="SHA-512" hashValue="dOnFJd+H+eqUptmHwl9ui8Cwo2lhQXenTFKAkkD86g29drsf88k+Nlx8wXGkiOHp/TAyXkjUi6QaknogtzRgVQ==" saltValue="Ad+3iB9ZENuLUB4t6vHAx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workbookViewId="0">
      <selection activeCell="C3" sqref="C3"/>
    </sheetView>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7" customWidth="1"/>
  </cols>
  <sheetData>
    <row r="1" spans="1:4" ht="15" x14ac:dyDescent="0.2">
      <c r="B1" s="86"/>
      <c r="D1" s="94"/>
    </row>
    <row r="2" spans="1:4" ht="62.25" customHeight="1" x14ac:dyDescent="0.25">
      <c r="A2" s="88"/>
      <c r="B2" s="89" t="s">
        <v>26</v>
      </c>
      <c r="C2" s="90" t="s">
        <v>83</v>
      </c>
      <c r="D2" s="95" t="s">
        <v>106</v>
      </c>
    </row>
    <row r="3" spans="1:4" x14ac:dyDescent="0.2">
      <c r="A3" s="91" t="s">
        <v>84</v>
      </c>
      <c r="B3" s="91" t="s">
        <v>85</v>
      </c>
      <c r="C3" s="92">
        <v>5</v>
      </c>
      <c r="D3" s="96"/>
    </row>
    <row r="4" spans="1:4" x14ac:dyDescent="0.2">
      <c r="A4" s="91" t="s">
        <v>86</v>
      </c>
      <c r="B4" s="91" t="s">
        <v>87</v>
      </c>
      <c r="C4" s="93">
        <v>2</v>
      </c>
      <c r="D4" s="96"/>
    </row>
    <row r="5" spans="1:4" x14ac:dyDescent="0.2">
      <c r="A5" s="91" t="s">
        <v>88</v>
      </c>
      <c r="B5" s="91" t="s">
        <v>89</v>
      </c>
      <c r="C5" s="93">
        <v>5</v>
      </c>
      <c r="D5" s="96"/>
    </row>
    <row r="6" spans="1:4" x14ac:dyDescent="0.2">
      <c r="A6" s="91" t="s">
        <v>90</v>
      </c>
      <c r="B6" s="91" t="s">
        <v>91</v>
      </c>
      <c r="C6" s="93">
        <v>2.5</v>
      </c>
      <c r="D6" s="96"/>
    </row>
    <row r="7" spans="1:4" x14ac:dyDescent="0.2">
      <c r="A7" s="91" t="s">
        <v>92</v>
      </c>
      <c r="B7" s="91" t="s">
        <v>93</v>
      </c>
      <c r="C7" s="93">
        <v>5</v>
      </c>
      <c r="D7" s="96"/>
    </row>
    <row r="8" spans="1:4" x14ac:dyDescent="0.2">
      <c r="A8" s="91" t="s">
        <v>94</v>
      </c>
      <c r="B8" s="91" t="s">
        <v>95</v>
      </c>
      <c r="C8" s="93">
        <v>2.5</v>
      </c>
      <c r="D8" s="96"/>
    </row>
    <row r="9" spans="1:4" x14ac:dyDescent="0.2">
      <c r="A9" s="91" t="s">
        <v>96</v>
      </c>
      <c r="B9" s="91" t="s">
        <v>97</v>
      </c>
      <c r="C9" s="93">
        <v>5</v>
      </c>
      <c r="D9" s="96"/>
    </row>
    <row r="10" spans="1:4" x14ac:dyDescent="0.2">
      <c r="A10" s="91" t="s">
        <v>98</v>
      </c>
      <c r="B10" s="91" t="s">
        <v>99</v>
      </c>
      <c r="C10" s="93">
        <v>2.5</v>
      </c>
      <c r="D10" s="96"/>
    </row>
    <row r="11" spans="1:4" x14ac:dyDescent="0.2">
      <c r="A11" s="91" t="s">
        <v>100</v>
      </c>
      <c r="B11" s="91" t="s">
        <v>101</v>
      </c>
      <c r="C11" s="93">
        <v>5</v>
      </c>
      <c r="D11" s="96"/>
    </row>
    <row r="12" spans="1:4" x14ac:dyDescent="0.2">
      <c r="A12" s="91" t="s">
        <v>102</v>
      </c>
      <c r="B12" s="91" t="s">
        <v>103</v>
      </c>
      <c r="C12" s="93">
        <v>5</v>
      </c>
      <c r="D12" s="96"/>
    </row>
    <row r="13" spans="1:4" x14ac:dyDescent="0.2">
      <c r="A13" s="91" t="s">
        <v>104</v>
      </c>
      <c r="B13" s="91" t="s">
        <v>105</v>
      </c>
      <c r="C13" s="93">
        <v>2.5</v>
      </c>
      <c r="D13" s="96"/>
    </row>
  </sheetData>
  <sheetProtection algorithmName="SHA-512" hashValue="Qy11IWaAGEM9Ask7/q9Am+BRHolzyjdhs9rPhF7gEChwwjIJq+fd5c8QrW8nPk//9M0/U9C/RQj0OlEIrNHSAQ==" saltValue="qnu+9SGniivH88YKogZRs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0" t="s">
        <v>74</v>
      </c>
      <c r="B1" s="121"/>
      <c r="C1" s="122"/>
    </row>
    <row r="2" spans="1:3" ht="12.75" customHeight="1" x14ac:dyDescent="0.2">
      <c r="A2" s="123"/>
      <c r="B2" s="124"/>
      <c r="C2" s="127" t="s">
        <v>27</v>
      </c>
    </row>
    <row r="3" spans="1:3" ht="33" customHeight="1" thickBot="1" x14ac:dyDescent="0.25">
      <c r="A3" s="125"/>
      <c r="B3" s="126"/>
      <c r="C3" s="128"/>
    </row>
    <row r="4" spans="1:3" ht="15.75" thickBot="1" x14ac:dyDescent="0.25">
      <c r="A4" s="10" t="s">
        <v>28</v>
      </c>
      <c r="B4" s="11">
        <v>1</v>
      </c>
      <c r="C4" s="12"/>
    </row>
    <row r="5" spans="1:3" ht="15" x14ac:dyDescent="0.2">
      <c r="A5" s="13" t="s">
        <v>29</v>
      </c>
      <c r="B5" s="129"/>
      <c r="C5" s="13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6" t="s">
        <v>37</v>
      </c>
      <c r="C12" s="11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6" t="s">
        <v>37</v>
      </c>
      <c r="C23" s="11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8" t="s">
        <v>37</v>
      </c>
      <c r="C30" s="11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2"/>
      <c r="B41" s="113"/>
      <c r="C41" s="114"/>
    </row>
    <row r="42" spans="1:3" ht="15.75" thickBot="1" x14ac:dyDescent="0.25">
      <c r="A42" s="21" t="s">
        <v>66</v>
      </c>
      <c r="B42" s="30"/>
      <c r="C42" s="19">
        <f>C40</f>
        <v>0</v>
      </c>
    </row>
    <row r="43" spans="1:3" x14ac:dyDescent="0.2">
      <c r="A43" s="31"/>
      <c r="B43" s="31"/>
      <c r="C43" s="31"/>
    </row>
    <row r="44" spans="1:3" ht="15" x14ac:dyDescent="0.25">
      <c r="A44" s="115" t="s">
        <v>67</v>
      </c>
      <c r="B44" s="115"/>
      <c r="C44" s="115"/>
    </row>
  </sheetData>
  <sheetProtection algorithmName="SHA-512" hashValue="SIwsIj8vcwmNTZ4w9qRffT8by+P4VaKeomZQwvhFFrT7vAHSpw6uSlgf3xO5YEVEQXWAQ/V1WKA0JMlXWjMfRQ==" saltValue="xBoKg31UEXGgm01r5ITYsQ=="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2024-07-19T09:06:56Z</dcterms:modified>
</cp:coreProperties>
</file>