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2024\Kalkulationsdateien\Los Dümpten\"/>
    </mc:Choice>
  </mc:AlternateContent>
  <workbookProtection workbookPassword="EF5C" lockStructure="1"/>
  <bookViews>
    <workbookView xWindow="720" yWindow="390" windowWidth="17835" windowHeight="9855" tabRatio="748"/>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Raumbuch!$A$1:$T$25</definedName>
    <definedName name="_xlnm._FilterDatabase" localSheetId="3" hidden="1">'Raumgruppen - Leistungen'!$A$1:$D$8</definedName>
    <definedName name="_xlnm.Print_Titles" localSheetId="2">Raumbuch!$3:$3</definedName>
  </definedNames>
  <calcPr calcId="162913"/>
</workbook>
</file>

<file path=xl/calcChain.xml><?xml version="1.0" encoding="utf-8"?>
<calcChain xmlns="http://schemas.openxmlformats.org/spreadsheetml/2006/main">
  <c r="L5" i="3" l="1"/>
  <c r="L6" i="3"/>
  <c r="L7" i="3"/>
  <c r="L8" i="3"/>
  <c r="L9" i="3"/>
  <c r="L10" i="3"/>
  <c r="L11" i="3"/>
  <c r="L12" i="3"/>
  <c r="L13" i="3"/>
  <c r="L14" i="3"/>
  <c r="L15" i="3"/>
  <c r="L16" i="3"/>
  <c r="L17" i="3"/>
  <c r="L18" i="3"/>
  <c r="L19" i="3"/>
  <c r="L20" i="3"/>
  <c r="L4" i="3"/>
  <c r="G22" i="3" l="1"/>
  <c r="J18" i="3"/>
  <c r="K18" i="3" s="1"/>
  <c r="N18" i="3"/>
  <c r="J19" i="3"/>
  <c r="K19" i="3" s="1"/>
  <c r="N19" i="3"/>
  <c r="J20" i="3"/>
  <c r="K20" i="3" s="1"/>
  <c r="N20" i="3"/>
  <c r="O19" i="3" l="1"/>
  <c r="O18" i="3"/>
  <c r="O20" i="3"/>
  <c r="J5" i="3"/>
  <c r="J6" i="3"/>
  <c r="J7" i="3"/>
  <c r="J8" i="3"/>
  <c r="J9" i="3"/>
  <c r="J10" i="3"/>
  <c r="J11" i="3"/>
  <c r="J12" i="3"/>
  <c r="J13" i="3"/>
  <c r="J14" i="3"/>
  <c r="J15" i="3"/>
  <c r="J16" i="3"/>
  <c r="J17" i="3"/>
  <c r="J4" i="3"/>
  <c r="N4" i="3" l="1"/>
  <c r="O4" i="3" s="1"/>
  <c r="N12" i="3"/>
  <c r="N14" i="3"/>
  <c r="K4" i="3"/>
  <c r="K5" i="3"/>
  <c r="K6" i="3"/>
  <c r="K7" i="3"/>
  <c r="K8" i="3"/>
  <c r="K9" i="3"/>
  <c r="K10" i="3"/>
  <c r="K11" i="3"/>
  <c r="K12" i="3"/>
  <c r="K13" i="3"/>
  <c r="K14" i="3"/>
  <c r="K15" i="3"/>
  <c r="K16" i="3"/>
  <c r="K17" i="3"/>
  <c r="C6" i="5"/>
  <c r="C7" i="5"/>
  <c r="C8" i="5"/>
  <c r="C11" i="5" s="1"/>
  <c r="C9" i="5"/>
  <c r="C10" i="5"/>
  <c r="B11" i="5"/>
  <c r="B29" i="5" s="1"/>
  <c r="B40" i="5" s="1"/>
  <c r="C13" i="5"/>
  <c r="C14" i="5"/>
  <c r="C15" i="5"/>
  <c r="C16" i="5"/>
  <c r="C17" i="5"/>
  <c r="C18" i="5"/>
  <c r="C19" i="5"/>
  <c r="C20" i="5"/>
  <c r="C21" i="5"/>
  <c r="B22" i="5"/>
  <c r="C24" i="5"/>
  <c r="C25" i="5"/>
  <c r="C26" i="5"/>
  <c r="B27" i="5"/>
  <c r="C28" i="5"/>
  <c r="C31" i="5"/>
  <c r="C32" i="5"/>
  <c r="C33" i="5"/>
  <c r="C34" i="5"/>
  <c r="C35" i="5"/>
  <c r="C36" i="5"/>
  <c r="C37" i="5"/>
  <c r="C38" i="5"/>
  <c r="B39" i="5"/>
  <c r="K22" i="3" l="1"/>
  <c r="N16" i="3"/>
  <c r="O16" i="3" s="1"/>
  <c r="N10" i="3"/>
  <c r="O10" i="3" s="1"/>
  <c r="N8" i="3"/>
  <c r="O8" i="3" s="1"/>
  <c r="N6" i="3"/>
  <c r="O6" i="3" s="1"/>
  <c r="N17" i="3"/>
  <c r="O17" i="3" s="1"/>
  <c r="N15" i="3"/>
  <c r="O15" i="3" s="1"/>
  <c r="N13" i="3"/>
  <c r="O13" i="3" s="1"/>
  <c r="N11" i="3"/>
  <c r="O11" i="3" s="1"/>
  <c r="N9" i="3"/>
  <c r="O9" i="3" s="1"/>
  <c r="N7" i="3"/>
  <c r="O7" i="3" s="1"/>
  <c r="N5" i="3"/>
  <c r="O5" i="3" s="1"/>
  <c r="O14" i="3"/>
  <c r="C22" i="5"/>
  <c r="C39" i="5"/>
  <c r="C27" i="5"/>
  <c r="C29" i="5" s="1"/>
  <c r="C40" i="5" s="1"/>
  <c r="C42" i="5" s="1"/>
  <c r="O12" i="3"/>
  <c r="P19" i="3" l="1"/>
  <c r="Q19" i="3" s="1"/>
  <c r="R19" i="3" s="1"/>
  <c r="P18" i="3"/>
  <c r="Q18" i="3" s="1"/>
  <c r="R18" i="3" s="1"/>
  <c r="P20" i="3"/>
  <c r="Q20" i="3" s="1"/>
  <c r="R20" i="3" s="1"/>
  <c r="O22" i="3"/>
  <c r="N22" i="3"/>
  <c r="P5" i="3"/>
  <c r="Q5" i="3" s="1"/>
  <c r="R5" i="3" s="1"/>
  <c r="P11" i="3"/>
  <c r="Q11" i="3" s="1"/>
  <c r="R11" i="3" s="1"/>
  <c r="P10" i="3"/>
  <c r="Q10" i="3" s="1"/>
  <c r="R10" i="3" s="1"/>
  <c r="P17" i="3"/>
  <c r="Q17" i="3" s="1"/>
  <c r="R17" i="3" s="1"/>
  <c r="P9" i="3"/>
  <c r="Q9" i="3" s="1"/>
  <c r="R9" i="3" s="1"/>
  <c r="P7" i="3"/>
  <c r="Q7" i="3" s="1"/>
  <c r="R7" i="3" s="1"/>
  <c r="P4" i="3"/>
  <c r="P6" i="3"/>
  <c r="Q6" i="3" s="1"/>
  <c r="R6" i="3" s="1"/>
  <c r="P15" i="3"/>
  <c r="Q15" i="3" s="1"/>
  <c r="R15" i="3" s="1"/>
  <c r="P8" i="3"/>
  <c r="Q8" i="3" s="1"/>
  <c r="R8" i="3" s="1"/>
  <c r="P13" i="3"/>
  <c r="Q13" i="3" s="1"/>
  <c r="R13" i="3" s="1"/>
  <c r="P14" i="3"/>
  <c r="Q14" i="3" s="1"/>
  <c r="R14" i="3" s="1"/>
  <c r="P16" i="3"/>
  <c r="Q16" i="3" s="1"/>
  <c r="R16" i="3" s="1"/>
  <c r="P12" i="3"/>
  <c r="Q12" i="3" s="1"/>
  <c r="R12" i="3" s="1"/>
  <c r="P22" i="3" l="1"/>
  <c r="Q4" i="3"/>
  <c r="Q22" i="3" s="1"/>
  <c r="R4" i="3" l="1"/>
  <c r="R22" i="3" l="1"/>
  <c r="C12" i="2" s="1"/>
  <c r="C16" i="2" s="1"/>
</calcChain>
</file>

<file path=xl/sharedStrings.xml><?xml version="1.0" encoding="utf-8"?>
<sst xmlns="http://schemas.openxmlformats.org/spreadsheetml/2006/main" count="227" uniqueCount="133">
  <si>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</si>
  <si>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</si>
  <si>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</si>
  <si>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</si>
  <si>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</si>
  <si>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</si>
  <si>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</si>
  <si>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</si>
  <si>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</si>
  <si>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</si>
  <si>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</si>
  <si>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</si>
  <si>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</si>
  <si>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</si>
  <si>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</si>
  <si>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</si>
  <si>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</si>
  <si>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</si>
  <si>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</si>
  <si>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</si>
  <si>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</si>
  <si>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</si>
  <si>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</si>
  <si>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</si>
  <si>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</si>
  <si>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</si>
  <si>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</si>
  <si>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</si>
  <si>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</si>
  <si>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</si>
  <si>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</si>
  <si>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</si>
  <si>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</si>
  <si>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</si>
  <si>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</si>
  <si>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</si>
  <si>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</si>
  <si>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</si>
  <si>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</si>
  <si>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</si>
  <si>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</si>
  <si>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</si>
  <si>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</si>
  <si>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</si>
  <si>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</si>
  <si>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</si>
  <si>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</si>
  <si>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</si>
  <si>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</si>
  <si>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</si>
  <si>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</si>
  <si>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</si>
  <si>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</si>
  <si>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</si>
  <si>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</si>
  <si>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</si>
  <si>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</si>
  <si>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</si>
  <si>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</si>
  <si>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</si>
  <si>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</si>
  <si>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</si>
  <si>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</si>
  <si>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</si>
  <si>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</si>
  <si>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</si>
  <si>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</si>
  <si>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</si>
  <si>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</si>
  <si>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</si>
  <si>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</si>
  <si>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</si>
  <si>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</si>
  <si>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</si>
  <si>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WERKTAG (Mo. - Fr.)</t>
  </si>
  <si>
    <t xml:space="preserve"> Reinigungs-stunden/Durchführung</t>
  </si>
  <si>
    <t>Häufigkeit/Woche</t>
  </si>
  <si>
    <t>Häufigkeit/Jahr</t>
  </si>
  <si>
    <t>RG-Std. pro Woche</t>
  </si>
  <si>
    <t>monatliche Pauschale</t>
  </si>
  <si>
    <t>Reinigungstage im Jahr</t>
  </si>
  <si>
    <t>Monatspauschale Unterhaltsreinigung (Jahrespreis/12) netto</t>
  </si>
  <si>
    <t>Häufigkeiten</t>
  </si>
  <si>
    <t xml:space="preserve">Leistungswert
</t>
  </si>
  <si>
    <t>G08</t>
  </si>
  <si>
    <t>I08</t>
  </si>
  <si>
    <t>T08</t>
  </si>
  <si>
    <t>V08</t>
  </si>
  <si>
    <t>W08</t>
  </si>
  <si>
    <t>Fläche</t>
  </si>
  <si>
    <t>Verkehrsfl. Flure, Eingangsb. Täglich - TH und Sportanlagen</t>
  </si>
  <si>
    <t>Sanitärräume - TH und Sportanlagen</t>
  </si>
  <si>
    <t>Duschen - TH und Sportanlagen</t>
  </si>
  <si>
    <t>Umkleiden - THund Sportanlagen</t>
  </si>
  <si>
    <t>Sanitätsraum - TH und Sportanlagen</t>
  </si>
  <si>
    <t>GGS August-Schmidt-Straße 30 TH 76</t>
  </si>
  <si>
    <t>076_00 Erdgeschoss</t>
  </si>
  <si>
    <t>1</t>
  </si>
  <si>
    <t>Turnhalle</t>
  </si>
  <si>
    <t>elastomerer Belag</t>
  </si>
  <si>
    <t>6</t>
  </si>
  <si>
    <t>2</t>
  </si>
  <si>
    <t>Turnschuhgang</t>
  </si>
  <si>
    <t>3</t>
  </si>
  <si>
    <t>Eingangsbereich</t>
  </si>
  <si>
    <t>4</t>
  </si>
  <si>
    <t>Umkleideraum</t>
  </si>
  <si>
    <t>Estrich</t>
  </si>
  <si>
    <t>5</t>
  </si>
  <si>
    <t>Waschraum</t>
  </si>
  <si>
    <t>Fliesen</t>
  </si>
  <si>
    <t>7</t>
  </si>
  <si>
    <t>8</t>
  </si>
  <si>
    <t>Duschraum</t>
  </si>
  <si>
    <t>9</t>
  </si>
  <si>
    <t>10</t>
  </si>
  <si>
    <t>WC-Umkleide</t>
  </si>
  <si>
    <t>11</t>
  </si>
  <si>
    <t>12</t>
  </si>
  <si>
    <t>Lehrer-Umkleide</t>
  </si>
  <si>
    <t>13</t>
  </si>
  <si>
    <t>14</t>
  </si>
  <si>
    <t>WC-D</t>
  </si>
  <si>
    <t>15</t>
  </si>
  <si>
    <t>WC-H</t>
  </si>
  <si>
    <t>16</t>
  </si>
  <si>
    <t>Lehrer/Sanitaeter</t>
  </si>
  <si>
    <t>22</t>
  </si>
  <si>
    <t>WC Besucher</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</si>
  <si>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</si>
  <si>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</si>
  <si>
    <t>X08</t>
  </si>
  <si>
    <t xml:space="preserve">Sporthallen - TH und Sportanlagen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</si>
</sst>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5"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b/>
      <sz val="11"/>
      <color indexed="10"/>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2"/>
      <color rgb="FFFF0000"/>
      <name val="Verdana"/>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39">
    <xf numFmtId="0" fontId="0" fillId="0" borderId="0" xfId="0"/>
    <xf numFmtId="0" fontId="19" fillId="0" borderId="0" xfId="0" applyFont="1" applyAlignment="1">
      <alignment horizontal="center"/>
    </xf>
    <xf numFmtId="0" fontId="19" fillId="0" borderId="0" xfId="0" applyFont="1"/>
    <xf numFmtId="49" fontId="0" fillId="24" borderId="12" xfId="0" applyNumberFormat="1" applyFill="1" applyBorder="1" applyProtection="1">
      <protection locked="0"/>
    </xf>
    <xf numFmtId="166" fontId="0" fillId="24" borderId="12" xfId="0" applyNumberFormat="1" applyFill="1" applyBorder="1" applyAlignment="1" applyProtection="1">
      <alignment horizontal="left"/>
      <protection locked="0"/>
    </xf>
    <xf numFmtId="49" fontId="0" fillId="24" borderId="14" xfId="0" applyNumberFormat="1" applyFill="1" applyBorder="1" applyProtection="1">
      <protection locked="0"/>
    </xf>
    <xf numFmtId="0" fontId="0" fillId="0" borderId="0" xfId="0" applyAlignment="1">
      <alignment horizontal="right"/>
    </xf>
    <xf numFmtId="0" fontId="21" fillId="0" borderId="0" xfId="0" applyFont="1" applyAlignment="1">
      <alignment vertical="center"/>
    </xf>
    <xf numFmtId="1" fontId="21" fillId="24" borderId="15" xfId="0" applyNumberFormat="1" applyFont="1" applyFill="1" applyBorder="1" applyAlignment="1" applyProtection="1">
      <alignment horizontal="center" vertical="center"/>
      <protection locked="0"/>
    </xf>
    <xf numFmtId="1" fontId="21" fillId="24" borderId="15" xfId="0" applyNumberFormat="1" applyFont="1" applyFill="1" applyBorder="1" applyAlignment="1" applyProtection="1">
      <alignment vertical="center"/>
      <protection locked="0"/>
    </xf>
    <xf numFmtId="0" fontId="25"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5" fillId="0" borderId="11" xfId="0" applyFont="1" applyBorder="1" applyAlignment="1" applyProtection="1">
      <alignment vertical="top"/>
      <protection hidden="1"/>
    </xf>
    <xf numFmtId="10" fontId="25"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5"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5"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5" fillId="0" borderId="20" xfId="0" applyFont="1" applyFill="1" applyBorder="1" applyAlignment="1" applyProtection="1">
      <alignment vertical="top"/>
      <protection hidden="1"/>
    </xf>
    <xf numFmtId="0" fontId="0" fillId="0" borderId="0" xfId="0" applyFont="1" applyProtection="1">
      <protection hidden="1"/>
    </xf>
    <xf numFmtId="7" fontId="21" fillId="24" borderId="15" xfId="42" applyNumberFormat="1" applyFont="1" applyFill="1" applyBorder="1" applyAlignment="1" applyProtection="1">
      <alignment vertical="center"/>
      <protection locked="0"/>
    </xf>
    <xf numFmtId="0" fontId="29" fillId="0" borderId="19" xfId="0" applyFont="1" applyFill="1" applyBorder="1" applyAlignment="1" applyProtection="1">
      <alignment horizontal="center"/>
      <protection hidden="1"/>
    </xf>
    <xf numFmtId="0" fontId="29" fillId="0" borderId="0" xfId="0" applyFont="1" applyFill="1" applyAlignment="1" applyProtection="1">
      <alignment horizontal="center"/>
      <protection hidden="1"/>
    </xf>
    <xf numFmtId="0" fontId="26" fillId="0" borderId="0" xfId="0" applyFont="1" applyFill="1" applyAlignment="1" applyProtection="1">
      <alignment horizontal="center"/>
      <protection hidden="1"/>
    </xf>
    <xf numFmtId="165" fontId="29" fillId="0" borderId="0" xfId="0" applyNumberFormat="1" applyFont="1" applyFill="1" applyAlignment="1" applyProtection="1">
      <alignment horizontal="center"/>
      <protection hidden="1"/>
    </xf>
    <xf numFmtId="0" fontId="26" fillId="0" borderId="0" xfId="0" applyFont="1" applyFill="1" applyAlignment="1" applyProtection="1">
      <alignment horizontal="center" wrapText="1"/>
      <protection hidden="1"/>
    </xf>
    <xf numFmtId="165" fontId="29" fillId="0" borderId="19" xfId="0" applyNumberFormat="1" applyFont="1" applyFill="1" applyBorder="1" applyAlignment="1" applyProtection="1">
      <alignment horizontal="center"/>
      <protection hidden="1"/>
    </xf>
    <xf numFmtId="0" fontId="26" fillId="25" borderId="31" xfId="0" applyFont="1" applyFill="1" applyBorder="1" applyAlignment="1" applyProtection="1">
      <alignment horizontal="center" wrapText="1"/>
      <protection hidden="1"/>
    </xf>
    <xf numFmtId="0" fontId="26" fillId="27" borderId="31" xfId="0" applyFont="1" applyFill="1" applyBorder="1" applyAlignment="1" applyProtection="1">
      <alignment horizontal="center" wrapText="1"/>
      <protection hidden="1"/>
    </xf>
    <xf numFmtId="44" fontId="26" fillId="25" borderId="31" xfId="42" applyFont="1" applyFill="1" applyBorder="1" applyAlignment="1" applyProtection="1">
      <alignment horizontal="center" wrapText="1"/>
      <protection hidden="1"/>
    </xf>
    <xf numFmtId="165" fontId="26" fillId="25" borderId="31" xfId="42" applyNumberFormat="1" applyFont="1" applyFill="1" applyBorder="1" applyAlignment="1" applyProtection="1">
      <alignment horizontal="center" wrapText="1"/>
      <protection hidden="1"/>
    </xf>
    <xf numFmtId="164" fontId="29" fillId="0" borderId="19" xfId="31" applyFont="1" applyFill="1" applyBorder="1" applyAlignment="1" applyProtection="1">
      <alignment horizontal="center"/>
      <protection hidden="1"/>
    </xf>
    <xf numFmtId="164" fontId="29" fillId="0" borderId="19" xfId="0" applyNumberFormat="1" applyFont="1" applyFill="1" applyBorder="1" applyAlignment="1" applyProtection="1">
      <alignment horizontal="center"/>
      <protection hidden="1"/>
    </xf>
    <xf numFmtId="44" fontId="29" fillId="0" borderId="19" xfId="42" applyFont="1" applyFill="1" applyBorder="1" applyAlignment="1" applyProtection="1">
      <alignment horizontal="center"/>
      <protection hidden="1"/>
    </xf>
    <xf numFmtId="1" fontId="29" fillId="0" borderId="0" xfId="0" applyNumberFormat="1" applyFont="1" applyFill="1" applyAlignment="1" applyProtection="1">
      <alignment horizontal="center"/>
      <protection hidden="1"/>
    </xf>
    <xf numFmtId="1" fontId="26" fillId="25" borderId="31" xfId="0" applyNumberFormat="1" applyFont="1" applyFill="1" applyBorder="1" applyAlignment="1" applyProtection="1">
      <alignment horizontal="center" wrapText="1"/>
      <protection hidden="1"/>
    </xf>
    <xf numFmtId="4" fontId="0" fillId="0" borderId="0" xfId="0" applyNumberFormat="1" applyAlignment="1" applyProtection="1">
      <alignment horizontal="center"/>
      <protection hidden="1"/>
    </xf>
    <xf numFmtId="4" fontId="26" fillId="25" borderId="31" xfId="0" applyNumberFormat="1" applyFont="1" applyFill="1" applyBorder="1" applyAlignment="1" applyProtection="1">
      <alignment horizontal="center"/>
      <protection hidden="1"/>
    </xf>
    <xf numFmtId="44" fontId="5" fillId="0" borderId="0" xfId="42" applyAlignment="1" applyProtection="1">
      <alignment horizontal="center"/>
      <protection hidden="1"/>
    </xf>
    <xf numFmtId="1" fontId="0" fillId="0" borderId="0" xfId="0" applyNumberFormat="1" applyAlignment="1" applyProtection="1">
      <alignment horizontal="center"/>
      <protection hidden="1"/>
    </xf>
    <xf numFmtId="164" fontId="29" fillId="0" borderId="0" xfId="31" applyFont="1" applyFill="1" applyBorder="1" applyAlignment="1" applyProtection="1">
      <alignment horizontal="center"/>
      <protection hidden="1"/>
    </xf>
    <xf numFmtId="0" fontId="29" fillId="0" borderId="0" xfId="0" applyFont="1" applyFill="1" applyBorder="1" applyAlignment="1" applyProtection="1">
      <alignment horizontal="center"/>
      <protection hidden="1"/>
    </xf>
    <xf numFmtId="164" fontId="29" fillId="0" borderId="0" xfId="0" applyNumberFormat="1" applyFont="1" applyFill="1" applyBorder="1" applyAlignment="1" applyProtection="1">
      <alignment horizontal="center"/>
      <protection hidden="1"/>
    </xf>
    <xf numFmtId="44" fontId="29" fillId="0" borderId="0" xfId="42" applyFont="1" applyFill="1" applyBorder="1" applyAlignment="1" applyProtection="1">
      <alignment horizontal="center"/>
      <protection hidden="1"/>
    </xf>
    <xf numFmtId="165" fontId="29" fillId="0" borderId="0" xfId="0" applyNumberFormat="1" applyFont="1" applyFill="1" applyBorder="1" applyAlignment="1" applyProtection="1">
      <alignment horizontal="center"/>
      <protection hidden="1"/>
    </xf>
    <xf numFmtId="0" fontId="31" fillId="0" borderId="0" xfId="0" applyFont="1" applyAlignment="1" applyProtection="1">
      <alignment horizontal="center"/>
      <protection hidden="1"/>
    </xf>
    <xf numFmtId="0" fontId="27" fillId="0" borderId="0" xfId="0" applyFont="1" applyAlignment="1" applyProtection="1">
      <alignment horizontal="center"/>
      <protection hidden="1"/>
    </xf>
    <xf numFmtId="0" fontId="32" fillId="0" borderId="0" xfId="0" applyFont="1" applyAlignment="1" applyProtection="1">
      <alignment vertical="center"/>
      <protection hidden="1"/>
    </xf>
    <xf numFmtId="0" fontId="28" fillId="0" borderId="0" xfId="0" applyFont="1" applyAlignment="1" applyProtection="1">
      <alignment horizontal="justify" vertical="top" wrapText="1"/>
      <protection hidden="1"/>
    </xf>
    <xf numFmtId="0" fontId="28" fillId="0" borderId="0" xfId="0" applyFont="1" applyProtection="1">
      <protection hidden="1"/>
    </xf>
    <xf numFmtId="0" fontId="34" fillId="0" borderId="0" xfId="0" applyFont="1" applyProtection="1">
      <protection hidden="1"/>
    </xf>
    <xf numFmtId="0" fontId="0" fillId="0" borderId="0" xfId="0" applyProtection="1">
      <protection hidden="1"/>
    </xf>
    <xf numFmtId="0" fontId="19" fillId="0" borderId="0" xfId="0" applyFont="1" applyAlignment="1" applyProtection="1">
      <alignment horizontal="left"/>
      <protection hidden="1"/>
    </xf>
    <xf numFmtId="0" fontId="19" fillId="0" borderId="0" xfId="0" applyFont="1" applyProtection="1">
      <protection hidden="1"/>
    </xf>
    <xf numFmtId="0" fontId="0" fillId="0" borderId="10" xfId="0" applyBorder="1" applyAlignment="1" applyProtection="1">
      <alignment horizontal="right"/>
      <protection hidden="1"/>
    </xf>
    <xf numFmtId="0" fontId="0" fillId="0" borderId="11" xfId="0" applyBorder="1" applyAlignment="1" applyProtection="1">
      <alignment horizontal="right"/>
      <protection hidden="1"/>
    </xf>
    <xf numFmtId="0" fontId="0" fillId="0" borderId="13" xfId="0" applyBorder="1" applyAlignment="1" applyProtection="1">
      <alignment horizontal="right"/>
      <protection hidden="1"/>
    </xf>
    <xf numFmtId="0" fontId="0" fillId="0" borderId="0" xfId="0" applyAlignment="1" applyProtection="1">
      <alignment horizontal="right"/>
      <protection hidden="1"/>
    </xf>
    <xf numFmtId="0" fontId="0" fillId="25" borderId="0" xfId="0" applyFill="1" applyProtection="1">
      <protection hidden="1"/>
    </xf>
    <xf numFmtId="0" fontId="0" fillId="0" borderId="0" xfId="0" applyFill="1" applyProtection="1">
      <protection hidden="1"/>
    </xf>
    <xf numFmtId="0" fontId="20" fillId="0" borderId="0" xfId="0" applyFont="1" applyFill="1" applyBorder="1" applyAlignment="1" applyProtection="1">
      <alignment horizontal="center" wrapText="1"/>
      <protection hidden="1"/>
    </xf>
    <xf numFmtId="0" fontId="21" fillId="25" borderId="0" xfId="0" applyFont="1" applyFill="1" applyAlignment="1" applyProtection="1">
      <alignment vertical="center"/>
      <protection hidden="1"/>
    </xf>
    <xf numFmtId="0" fontId="21" fillId="25" borderId="0" xfId="0" applyFont="1" applyFill="1" applyAlignment="1" applyProtection="1">
      <alignment horizontal="right" vertical="center"/>
      <protection hidden="1"/>
    </xf>
    <xf numFmtId="44" fontId="21" fillId="26" borderId="15" xfId="42" applyNumberFormat="1" applyFont="1" applyFill="1" applyBorder="1" applyAlignment="1" applyProtection="1">
      <alignment horizontal="right" vertical="center"/>
      <protection hidden="1"/>
    </xf>
    <xf numFmtId="0" fontId="21" fillId="0" borderId="0" xfId="0" applyFont="1" applyFill="1" applyAlignment="1" applyProtection="1">
      <alignment vertical="center"/>
      <protection hidden="1"/>
    </xf>
    <xf numFmtId="10" fontId="21" fillId="0" borderId="0" xfId="34" applyNumberFormat="1" applyFont="1" applyFill="1" applyBorder="1" applyAlignment="1" applyProtection="1">
      <alignment vertical="center"/>
      <protection hidden="1"/>
    </xf>
    <xf numFmtId="0" fontId="0" fillId="0" borderId="0" xfId="0" applyBorder="1" applyProtection="1">
      <protection hidden="1"/>
    </xf>
    <xf numFmtId="165" fontId="21" fillId="26" borderId="15" xfId="42" applyNumberFormat="1" applyFont="1" applyFill="1" applyBorder="1" applyAlignment="1" applyProtection="1">
      <alignment horizontal="right" vertical="center"/>
      <protection hidden="1"/>
    </xf>
    <xf numFmtId="0" fontId="22" fillId="25" borderId="0" xfId="0" applyFont="1" applyFill="1" applyAlignment="1" applyProtection="1">
      <alignment horizontal="center" wrapText="1"/>
      <protection hidden="1"/>
    </xf>
    <xf numFmtId="0" fontId="22" fillId="0" borderId="0" xfId="0" applyFont="1" applyFill="1" applyAlignment="1" applyProtection="1">
      <alignment horizontal="center" wrapText="1"/>
      <protection hidden="1"/>
    </xf>
    <xf numFmtId="0" fontId="0" fillId="0" borderId="0" xfId="0" applyFill="1" applyBorder="1" applyProtection="1">
      <protection hidden="1"/>
    </xf>
    <xf numFmtId="0" fontId="0" fillId="0" borderId="19" xfId="0" applyBorder="1" applyAlignment="1" applyProtection="1">
      <alignment horizontal="center"/>
      <protection hidden="1"/>
    </xf>
    <xf numFmtId="0" fontId="5" fillId="0" borderId="19" xfId="0" applyFont="1" applyBorder="1" applyAlignment="1" applyProtection="1">
      <alignment horizontal="center"/>
      <protection hidden="1"/>
    </xf>
    <xf numFmtId="1" fontId="0" fillId="0" borderId="19" xfId="0" applyNumberFormat="1" applyBorder="1" applyAlignment="1" applyProtection="1">
      <alignment horizontal="center"/>
      <protection hidden="1"/>
    </xf>
    <xf numFmtId="0" fontId="0" fillId="0" borderId="0" xfId="0" applyBorder="1" applyAlignment="1" applyProtection="1">
      <alignment horizontal="center"/>
      <protection hidden="1"/>
    </xf>
    <xf numFmtId="1" fontId="0" fillId="0" borderId="0" xfId="0" applyNumberFormat="1" applyBorder="1" applyAlignment="1" applyProtection="1">
      <alignment horizontal="center"/>
      <protection hidden="1"/>
    </xf>
    <xf numFmtId="9" fontId="28" fillId="0" borderId="0" xfId="34" applyFont="1" applyFill="1" applyAlignment="1" applyProtection="1">
      <alignment horizontal="center"/>
      <protection locked="0"/>
    </xf>
    <xf numFmtId="9" fontId="27" fillId="25" borderId="31" xfId="34" applyFont="1" applyFill="1" applyBorder="1" applyAlignment="1" applyProtection="1">
      <alignment horizontal="center" wrapText="1"/>
      <protection locked="0"/>
    </xf>
    <xf numFmtId="9" fontId="28" fillId="24" borderId="19" xfId="34" applyFont="1" applyFill="1" applyBorder="1" applyAlignment="1" applyProtection="1">
      <alignment horizontal="center"/>
      <protection locked="0"/>
    </xf>
    <xf numFmtId="9" fontId="28" fillId="0" borderId="0" xfId="34" applyFont="1" applyFill="1" applyBorder="1" applyAlignment="1" applyProtection="1">
      <alignment horizontal="center"/>
      <protection locked="0"/>
    </xf>
    <xf numFmtId="4" fontId="0" fillId="0" borderId="0" xfId="0" applyNumberFormat="1" applyAlignment="1" applyProtection="1">
      <alignment horizontal="center"/>
      <protection locked="0"/>
    </xf>
    <xf numFmtId="0" fontId="28" fillId="0" borderId="0" xfId="0" applyFont="1" applyFill="1" applyProtection="1">
      <protection hidden="1"/>
    </xf>
    <xf numFmtId="0" fontId="30" fillId="0" borderId="0" xfId="0" applyFont="1" applyFill="1" applyProtection="1">
      <protection hidden="1"/>
    </xf>
    <xf numFmtId="2" fontId="0" fillId="0" borderId="0" xfId="0" applyNumberFormat="1" applyFill="1" applyProtection="1">
      <protection hidden="1"/>
    </xf>
    <xf numFmtId="0" fontId="23" fillId="29" borderId="19" xfId="0" applyFont="1" applyFill="1" applyBorder="1" applyAlignment="1" applyProtection="1">
      <alignment horizontal="center" wrapText="1"/>
      <protection hidden="1"/>
    </xf>
    <xf numFmtId="0" fontId="27" fillId="29" borderId="19" xfId="0" applyFont="1" applyFill="1" applyBorder="1" applyAlignment="1" applyProtection="1">
      <alignment horizontal="center"/>
      <protection hidden="1"/>
    </xf>
    <xf numFmtId="2" fontId="23" fillId="29" borderId="19" xfId="0" applyNumberFormat="1" applyFont="1" applyFill="1" applyBorder="1" applyAlignment="1" applyProtection="1">
      <alignment horizontal="center" wrapText="1"/>
      <protection hidden="1"/>
    </xf>
    <xf numFmtId="0" fontId="28" fillId="0" borderId="19" xfId="0" applyFont="1" applyFill="1" applyBorder="1" applyProtection="1">
      <protection hidden="1"/>
    </xf>
    <xf numFmtId="2" fontId="28" fillId="0" borderId="19" xfId="31" applyNumberFormat="1" applyFont="1" applyFill="1" applyBorder="1" applyAlignment="1" applyProtection="1">
      <alignment horizontal="center"/>
      <protection hidden="1"/>
    </xf>
    <xf numFmtId="0" fontId="0" fillId="0" borderId="44" xfId="0" applyFont="1" applyFill="1" applyBorder="1" applyAlignment="1" applyProtection="1">
      <alignment horizontal="center"/>
      <protection locked="0"/>
    </xf>
    <xf numFmtId="0" fontId="23" fillId="29" borderId="19" xfId="0" applyFont="1" applyFill="1" applyBorder="1" applyAlignment="1" applyProtection="1">
      <alignment horizontal="center"/>
      <protection locked="0"/>
    </xf>
    <xf numFmtId="0" fontId="28" fillId="28" borderId="19" xfId="0" applyFont="1" applyFill="1" applyBorder="1" applyAlignment="1" applyProtection="1">
      <alignment horizontal="center"/>
      <protection locked="0"/>
    </xf>
    <xf numFmtId="0" fontId="0" fillId="0" borderId="0" xfId="0" applyFont="1" applyFill="1" applyProtection="1">
      <protection locked="0"/>
    </xf>
    <xf numFmtId="49" fontId="0" fillId="24" borderId="19" xfId="0" applyNumberFormat="1" applyFill="1" applyBorder="1" applyAlignment="1" applyProtection="1">
      <alignment horizontal="left"/>
      <protection locked="0"/>
    </xf>
    <xf numFmtId="49" fontId="0" fillId="24" borderId="12" xfId="0" applyNumberFormat="1" applyFill="1" applyBorder="1" applyAlignment="1" applyProtection="1">
      <alignment horizontal="left"/>
      <protection locked="0"/>
    </xf>
    <xf numFmtId="49" fontId="0" fillId="24" borderId="34" xfId="0" applyNumberFormat="1" applyFill="1" applyBorder="1" applyAlignment="1" applyProtection="1">
      <alignment horizontal="left"/>
      <protection locked="0"/>
    </xf>
    <xf numFmtId="49" fontId="0" fillId="24" borderId="35" xfId="0" applyNumberFormat="1" applyFill="1" applyBorder="1" applyAlignment="1" applyProtection="1">
      <alignment horizontal="left"/>
      <protection locked="0"/>
    </xf>
    <xf numFmtId="49" fontId="0" fillId="24" borderId="36" xfId="0" applyNumberFormat="1" applyFill="1" applyBorder="1" applyAlignment="1" applyProtection="1">
      <alignment horizontal="left"/>
      <protection locked="0"/>
    </xf>
    <xf numFmtId="0" fontId="19" fillId="0" borderId="0" xfId="0" applyFont="1" applyAlignment="1">
      <alignment horizontal="left"/>
    </xf>
    <xf numFmtId="0" fontId="19" fillId="25" borderId="0" xfId="0" applyFont="1" applyFill="1" applyAlignment="1" applyProtection="1">
      <alignment horizontal="left" wrapText="1"/>
      <protection hidden="1"/>
    </xf>
    <xf numFmtId="0" fontId="0" fillId="25" borderId="0" xfId="0" applyFill="1" applyAlignment="1" applyProtection="1">
      <alignment horizontal="left" wrapText="1"/>
      <protection hidden="1"/>
    </xf>
    <xf numFmtId="49" fontId="0" fillId="24" borderId="32" xfId="0" applyNumberFormat="1" applyFill="1" applyBorder="1" applyAlignment="1" applyProtection="1">
      <alignment horizontal="left"/>
      <protection locked="0"/>
    </xf>
    <xf numFmtId="49" fontId="0" fillId="24" borderId="33" xfId="0" applyNumberFormat="1" applyFill="1" applyBorder="1" applyAlignment="1" applyProtection="1">
      <alignment horizontal="left"/>
      <protection locked="0"/>
    </xf>
    <xf numFmtId="0" fontId="19" fillId="0" borderId="0" xfId="0" applyFont="1" applyAlignment="1" applyProtection="1">
      <alignment horizontal="left"/>
      <protection hidden="1"/>
    </xf>
    <xf numFmtId="0" fontId="0" fillId="0" borderId="16" xfId="0" applyBorder="1" applyAlignment="1" applyProtection="1">
      <alignment horizontal="right"/>
      <protection hidden="1"/>
    </xf>
    <xf numFmtId="0" fontId="0" fillId="0" borderId="21" xfId="0" applyBorder="1" applyAlignment="1" applyProtection="1">
      <alignment horizontal="right"/>
      <protection hidden="1"/>
    </xf>
    <xf numFmtId="49" fontId="0" fillId="24" borderId="33" xfId="0" applyNumberFormat="1" applyFill="1" applyBorder="1" applyAlignment="1" applyProtection="1">
      <alignment horizontal="justify" wrapText="1"/>
      <protection locked="0"/>
    </xf>
    <xf numFmtId="49" fontId="0" fillId="24" borderId="12" xfId="0" applyNumberFormat="1" applyFill="1" applyBorder="1" applyAlignment="1" applyProtection="1">
      <alignment horizontal="justify" wrapText="1"/>
      <protection locked="0"/>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5" fillId="26" borderId="31" xfId="0" applyFont="1" applyFill="1" applyBorder="1" applyAlignment="1" applyProtection="1">
      <alignment horizontal="center" vertical="top" wrapText="1"/>
      <protection hidden="1"/>
    </xf>
    <xf numFmtId="0" fontId="25" fillId="26" borderId="37" xfId="0" applyFont="1" applyFill="1" applyBorder="1" applyAlignment="1" applyProtection="1">
      <alignment horizontal="center" vertical="top" wrapText="1"/>
      <protection hidden="1"/>
    </xf>
    <xf numFmtId="10" fontId="25" fillId="0" borderId="38" xfId="0" applyNumberFormat="1" applyFont="1" applyBorder="1" applyAlignment="1" applyProtection="1">
      <alignment horizontal="center" vertical="top"/>
      <protection hidden="1"/>
    </xf>
    <xf numFmtId="10" fontId="25" fillId="0" borderId="39" xfId="0" applyNumberFormat="1" applyFont="1" applyBorder="1" applyAlignment="1" applyProtection="1">
      <alignment horizontal="center" vertical="top"/>
      <protection hidden="1"/>
    </xf>
    <xf numFmtId="0" fontId="25" fillId="0" borderId="40" xfId="0" applyFont="1" applyFill="1" applyBorder="1" applyAlignment="1" applyProtection="1">
      <alignment horizontal="center" vertical="top"/>
      <protection hidden="1"/>
    </xf>
    <xf numFmtId="0" fontId="25" fillId="0" borderId="41" xfId="0" applyFont="1" applyFill="1" applyBorder="1" applyAlignment="1" applyProtection="1">
      <alignment horizontal="center" vertical="top"/>
      <protection hidden="1"/>
    </xf>
    <xf numFmtId="0" fontId="25" fillId="0" borderId="42" xfId="0" applyFont="1" applyFill="1" applyBorder="1" applyAlignment="1" applyProtection="1">
      <alignment horizontal="center" vertical="top"/>
      <protection hidden="1"/>
    </xf>
    <xf numFmtId="0" fontId="24" fillId="0" borderId="0" xfId="0" applyFont="1" applyAlignment="1" applyProtection="1">
      <alignment horizontal="center"/>
      <protection hidden="1"/>
    </xf>
    <xf numFmtId="0" fontId="25" fillId="0" borderId="38" xfId="0" applyFont="1" applyBorder="1" applyAlignment="1" applyProtection="1">
      <alignment horizontal="center" vertical="top"/>
      <protection hidden="1"/>
    </xf>
    <xf numFmtId="0" fontId="25" fillId="0" borderId="39" xfId="0" applyFont="1" applyBorder="1" applyAlignment="1" applyProtection="1">
      <alignment horizontal="center" vertical="top"/>
      <protection hidden="1"/>
    </xf>
    <xf numFmtId="0" fontId="25" fillId="0" borderId="43" xfId="0" applyFont="1" applyBorder="1" applyAlignment="1" applyProtection="1">
      <alignment horizontal="center" vertical="top"/>
      <protection hidden="1"/>
    </xf>
    <xf numFmtId="0" fontId="25" fillId="0" borderId="42" xfId="0"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heetViews>
  <sheetFormatPr baseColWidth="10" defaultRowHeight="12.75" x14ac:dyDescent="0.2"/>
  <cols>
    <col min="1" max="1" width="84.28515625" style="61" customWidth="1"/>
  </cols>
  <sheetData>
    <row r="1" spans="1:2" ht="30.6" customHeight="1" x14ac:dyDescent="0.2">
      <c r="A1" s="57" t="s">
        <v>0</v>
      </c>
    </row>
    <row r="2" spans="1:2" x14ac:dyDescent="0.2">
      <c r="A2" s="58" t="s">
        <v>1</v>
      </c>
      <c r="B2" s="1"/>
    </row>
    <row r="3" spans="1:2" ht="34.9" customHeight="1" x14ac:dyDescent="0.2">
      <c r="A3" s="58"/>
      <c r="B3" s="1"/>
    </row>
    <row r="4" spans="1:2" ht="46.5" customHeight="1" x14ac:dyDescent="0.2">
      <c r="A4" s="59" t="s">
        <v>67</v>
      </c>
    </row>
    <row r="5" spans="1:2" ht="51" x14ac:dyDescent="0.2">
      <c r="A5" s="60" t="s">
        <v>68</v>
      </c>
    </row>
    <row r="6" spans="1:2" x14ac:dyDescent="0.2">
      <c r="A6" s="60"/>
    </row>
    <row r="7" spans="1:2" ht="52.5" customHeight="1" x14ac:dyDescent="0.2">
      <c r="A7" s="60" t="s">
        <v>129</v>
      </c>
    </row>
    <row r="8" spans="1:2" x14ac:dyDescent="0.2">
      <c r="A8" s="60"/>
    </row>
    <row r="9" spans="1:2" ht="146.25" x14ac:dyDescent="0.2">
      <c r="A9" s="60" t="s">
        <v>130</v>
      </c>
    </row>
    <row r="10" spans="1:2" x14ac:dyDescent="0.2">
      <c r="A10" s="60"/>
    </row>
    <row r="11" spans="1:2" ht="51" x14ac:dyDescent="0.2">
      <c r="A11" s="60" t="s">
        <v>70</v>
      </c>
    </row>
    <row r="13" spans="1:2" x14ac:dyDescent="0.2">
      <c r="A13" s="60"/>
    </row>
    <row r="14" spans="1:2" x14ac:dyDescent="0.2">
      <c r="A14" s="60"/>
    </row>
    <row r="15" spans="1:2" x14ac:dyDescent="0.2">
      <c r="A15" s="60" t="s">
        <v>37</v>
      </c>
    </row>
    <row r="16" spans="1:2" x14ac:dyDescent="0.2">
      <c r="A16" s="62"/>
    </row>
  </sheetData>
  <sheetProtection algorithmName="SHA-512" hashValue="sZxeo4U9Htr69ih03UgACS16REQvk/H25lo9GEVlew+Ml9JFPUcP7wzUMNdKAMlQXoPyW6TaTs/ESUS02nPGRw==" saltValue="rX2IMSYas/fzrQVMxm6Urg==" spinCount="100000" sheet="1" objects="1" scenarios="1"/>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topLeftCell="A16" workbookViewId="0">
      <selection activeCell="C29" sqref="C29"/>
    </sheetView>
  </sheetViews>
  <sheetFormatPr baseColWidth="10" defaultRowHeight="12.75" x14ac:dyDescent="0.2"/>
  <cols>
    <col min="1" max="1" width="1.7109375" style="2" customWidth="1"/>
    <col min="2" max="2" width="21.42578125" style="6" bestFit="1" customWidth="1"/>
    <col min="3" max="3" width="57.42578125" customWidth="1"/>
  </cols>
  <sheetData>
    <row r="1" spans="1:11" ht="13.5" thickBot="1" x14ac:dyDescent="0.25">
      <c r="A1" s="115" t="s">
        <v>2</v>
      </c>
      <c r="B1" s="115"/>
      <c r="C1" s="115"/>
      <c r="D1" s="63"/>
      <c r="E1" s="115" t="s">
        <v>3</v>
      </c>
      <c r="F1" s="115"/>
      <c r="G1" s="64"/>
      <c r="H1" s="63"/>
      <c r="I1" s="63"/>
      <c r="J1" s="63"/>
      <c r="K1" s="63"/>
    </row>
    <row r="2" spans="1:11" x14ac:dyDescent="0.2">
      <c r="A2" s="65"/>
      <c r="B2" s="116" t="s">
        <v>4</v>
      </c>
      <c r="C2" s="118"/>
      <c r="D2" s="63"/>
      <c r="E2" s="65"/>
      <c r="F2" s="66" t="s">
        <v>5</v>
      </c>
      <c r="G2" s="113"/>
      <c r="H2" s="113"/>
      <c r="I2" s="113"/>
      <c r="J2" s="113"/>
      <c r="K2" s="114"/>
    </row>
    <row r="3" spans="1:11" x14ac:dyDescent="0.2">
      <c r="A3" s="65"/>
      <c r="B3" s="117"/>
      <c r="C3" s="119"/>
      <c r="D3" s="63"/>
      <c r="E3" s="65"/>
      <c r="F3" s="67" t="s">
        <v>6</v>
      </c>
      <c r="G3" s="105"/>
      <c r="H3" s="105"/>
      <c r="I3" s="105"/>
      <c r="J3" s="105"/>
      <c r="K3" s="106"/>
    </row>
    <row r="4" spans="1:11" x14ac:dyDescent="0.2">
      <c r="A4" s="65"/>
      <c r="B4" s="67" t="s">
        <v>7</v>
      </c>
      <c r="C4" s="3"/>
      <c r="D4" s="63"/>
      <c r="E4" s="65"/>
      <c r="F4" s="67" t="s">
        <v>8</v>
      </c>
      <c r="G4" s="105"/>
      <c r="H4" s="105"/>
      <c r="I4" s="105"/>
      <c r="J4" s="105"/>
      <c r="K4" s="106"/>
    </row>
    <row r="5" spans="1:11" x14ac:dyDescent="0.2">
      <c r="A5" s="65"/>
      <c r="B5" s="67" t="s">
        <v>9</v>
      </c>
      <c r="C5" s="4"/>
      <c r="D5" s="63"/>
      <c r="E5" s="65"/>
      <c r="F5" s="67" t="s">
        <v>10</v>
      </c>
      <c r="G5" s="105"/>
      <c r="H5" s="105"/>
      <c r="I5" s="105"/>
      <c r="J5" s="105"/>
      <c r="K5" s="106"/>
    </row>
    <row r="6" spans="1:11" x14ac:dyDescent="0.2">
      <c r="A6" s="65"/>
      <c r="B6" s="67" t="s">
        <v>11</v>
      </c>
      <c r="C6" s="3"/>
      <c r="D6" s="63"/>
      <c r="E6" s="65"/>
      <c r="F6" s="67" t="s">
        <v>12</v>
      </c>
      <c r="G6" s="105"/>
      <c r="H6" s="105"/>
      <c r="I6" s="105"/>
      <c r="J6" s="105"/>
      <c r="K6" s="106"/>
    </row>
    <row r="7" spans="1:11" ht="13.5" thickBot="1" x14ac:dyDescent="0.25">
      <c r="A7" s="65"/>
      <c r="B7" s="67" t="s">
        <v>10</v>
      </c>
      <c r="C7" s="3"/>
      <c r="D7" s="63"/>
      <c r="E7" s="65"/>
      <c r="F7" s="68" t="s">
        <v>13</v>
      </c>
      <c r="G7" s="107"/>
      <c r="H7" s="108"/>
      <c r="I7" s="108"/>
      <c r="J7" s="108"/>
      <c r="K7" s="109"/>
    </row>
    <row r="8" spans="1:11" x14ac:dyDescent="0.2">
      <c r="A8" s="65"/>
      <c r="B8" s="67" t="s">
        <v>12</v>
      </c>
      <c r="C8" s="3"/>
      <c r="D8" s="63"/>
      <c r="E8" s="63"/>
      <c r="F8" s="63"/>
      <c r="G8" s="63"/>
      <c r="H8" s="63"/>
      <c r="I8" s="63"/>
      <c r="J8" s="63"/>
      <c r="K8" s="63"/>
    </row>
    <row r="9" spans="1:11" ht="13.5" thickBot="1" x14ac:dyDescent="0.25">
      <c r="A9" s="65"/>
      <c r="B9" s="68" t="s">
        <v>13</v>
      </c>
      <c r="C9" s="5"/>
      <c r="D9" s="63"/>
      <c r="E9" s="63"/>
      <c r="F9" s="63"/>
      <c r="G9" s="63"/>
      <c r="H9" s="63"/>
      <c r="I9" s="63"/>
      <c r="J9" s="63"/>
      <c r="K9" s="63"/>
    </row>
    <row r="10" spans="1:11" ht="46.9" customHeight="1" x14ac:dyDescent="0.2">
      <c r="A10" s="65"/>
      <c r="B10" s="69"/>
      <c r="C10" s="63"/>
      <c r="D10" s="63"/>
      <c r="E10" s="63"/>
      <c r="F10" s="63"/>
      <c r="G10" s="63"/>
      <c r="H10" s="63"/>
      <c r="I10" s="63"/>
      <c r="J10" s="63"/>
      <c r="K10" s="63"/>
    </row>
    <row r="11" spans="1:11" ht="13.5" thickBot="1" x14ac:dyDescent="0.25">
      <c r="A11" s="111" t="s">
        <v>81</v>
      </c>
      <c r="B11" s="111"/>
      <c r="C11" s="111"/>
      <c r="D11" s="70"/>
      <c r="E11" s="70"/>
      <c r="F11" s="112"/>
      <c r="G11" s="112"/>
      <c r="H11" s="112"/>
      <c r="I11" s="71"/>
      <c r="J11" s="72"/>
      <c r="K11" s="71"/>
    </row>
    <row r="12" spans="1:11" s="7" customFormat="1" ht="30" customHeight="1" thickBot="1" x14ac:dyDescent="0.25">
      <c r="A12" s="73"/>
      <c r="B12" s="74"/>
      <c r="C12" s="75" t="e">
        <f>SUM(Raumbuch!R22)</f>
        <v>#DIV/0!</v>
      </c>
      <c r="D12" s="73"/>
      <c r="E12" s="73"/>
      <c r="F12" s="112"/>
      <c r="G12" s="112"/>
      <c r="H12" s="112"/>
      <c r="I12" s="76"/>
      <c r="J12" s="77"/>
      <c r="K12" s="76"/>
    </row>
    <row r="13" spans="1:11" ht="26.25" customHeight="1" x14ac:dyDescent="0.2">
      <c r="A13" s="65"/>
      <c r="B13" s="69"/>
      <c r="C13" s="63"/>
      <c r="D13" s="63"/>
      <c r="E13" s="63"/>
      <c r="F13" s="63"/>
      <c r="G13" s="63"/>
      <c r="H13" s="63"/>
      <c r="I13" s="63"/>
      <c r="J13" s="78"/>
      <c r="K13" s="63"/>
    </row>
    <row r="14" spans="1:11" x14ac:dyDescent="0.2">
      <c r="A14" s="65"/>
      <c r="B14" s="69"/>
      <c r="C14" s="63"/>
      <c r="D14" s="63"/>
      <c r="E14" s="63"/>
      <c r="F14" s="63"/>
      <c r="G14" s="63"/>
      <c r="H14" s="63"/>
      <c r="I14" s="71"/>
      <c r="J14" s="71"/>
      <c r="K14" s="71"/>
    </row>
    <row r="15" spans="1:11" ht="13.5" thickBot="1" x14ac:dyDescent="0.25">
      <c r="A15" s="111" t="s">
        <v>14</v>
      </c>
      <c r="B15" s="111"/>
      <c r="C15" s="111"/>
      <c r="D15" s="70"/>
      <c r="E15" s="70"/>
      <c r="F15" s="70"/>
      <c r="G15" s="70"/>
      <c r="H15" s="70"/>
      <c r="I15" s="71"/>
      <c r="J15" s="71"/>
      <c r="K15" s="71"/>
    </row>
    <row r="16" spans="1:11" s="7" customFormat="1" ht="30" customHeight="1" thickBot="1" x14ac:dyDescent="0.25">
      <c r="A16" s="73"/>
      <c r="B16" s="74"/>
      <c r="C16" s="79" t="e">
        <f>C12*1.19</f>
        <v>#DIV/0!</v>
      </c>
      <c r="D16" s="73"/>
      <c r="E16" s="73"/>
      <c r="F16" s="73"/>
      <c r="G16" s="73"/>
      <c r="H16" s="73"/>
      <c r="I16" s="76"/>
      <c r="J16" s="76"/>
      <c r="K16" s="76"/>
    </row>
    <row r="17" spans="1:11" ht="35.25" customHeight="1" x14ac:dyDescent="0.2">
      <c r="A17" s="65"/>
      <c r="B17" s="69"/>
      <c r="C17" s="63"/>
      <c r="D17" s="63"/>
      <c r="E17" s="63"/>
      <c r="F17" s="63"/>
      <c r="G17" s="63"/>
      <c r="H17" s="63"/>
      <c r="I17" s="63"/>
      <c r="J17" s="63"/>
      <c r="K17" s="63"/>
    </row>
    <row r="18" spans="1:11" ht="29.45" customHeight="1" thickBot="1" x14ac:dyDescent="0.25">
      <c r="A18" s="111" t="s">
        <v>15</v>
      </c>
      <c r="B18" s="111"/>
      <c r="C18" s="111"/>
      <c r="D18" s="70"/>
      <c r="E18" s="70"/>
      <c r="F18" s="70"/>
      <c r="G18" s="70"/>
      <c r="H18" s="80" t="s">
        <v>16</v>
      </c>
      <c r="I18" s="71"/>
      <c r="J18" s="81"/>
      <c r="K18" s="71"/>
    </row>
    <row r="19" spans="1:11" s="7" customFormat="1" ht="31.5" customHeight="1" thickBot="1" x14ac:dyDescent="0.25">
      <c r="A19" s="73"/>
      <c r="B19" s="74"/>
      <c r="C19" s="32"/>
      <c r="D19" s="73"/>
      <c r="E19" s="73"/>
      <c r="F19" s="73"/>
      <c r="G19" s="73"/>
      <c r="H19" s="8"/>
      <c r="I19" s="71"/>
      <c r="J19" s="77"/>
      <c r="K19" s="76"/>
    </row>
    <row r="20" spans="1:11" x14ac:dyDescent="0.2">
      <c r="A20" s="65"/>
      <c r="B20" s="69"/>
      <c r="C20" s="63"/>
      <c r="D20" s="63"/>
      <c r="E20" s="63"/>
      <c r="F20" s="63"/>
      <c r="G20" s="63"/>
      <c r="H20" s="63"/>
      <c r="I20" s="63"/>
      <c r="J20" s="78"/>
      <c r="K20" s="63"/>
    </row>
    <row r="21" spans="1:11" ht="28.9" customHeight="1" thickBot="1" x14ac:dyDescent="0.25">
      <c r="A21" s="111" t="s">
        <v>17</v>
      </c>
      <c r="B21" s="111"/>
      <c r="C21" s="111"/>
      <c r="D21" s="70"/>
      <c r="E21" s="70"/>
      <c r="F21" s="70"/>
      <c r="G21" s="70"/>
      <c r="H21" s="80" t="s">
        <v>16</v>
      </c>
      <c r="I21" s="71"/>
      <c r="J21" s="82"/>
      <c r="K21" s="71"/>
    </row>
    <row r="22" spans="1:11" s="7" customFormat="1" ht="30" customHeight="1" thickBot="1" x14ac:dyDescent="0.25">
      <c r="A22" s="73"/>
      <c r="B22" s="74"/>
      <c r="C22" s="32"/>
      <c r="D22" s="73"/>
      <c r="E22" s="73"/>
      <c r="F22" s="73"/>
      <c r="G22" s="73"/>
      <c r="H22" s="9"/>
      <c r="I22" s="71"/>
      <c r="J22" s="77"/>
      <c r="K22" s="76"/>
    </row>
    <row r="23" spans="1:11" x14ac:dyDescent="0.2">
      <c r="A23" s="65"/>
      <c r="B23" s="69"/>
      <c r="C23" s="63"/>
      <c r="D23" s="63"/>
      <c r="E23" s="63"/>
      <c r="F23" s="63"/>
      <c r="G23" s="63"/>
      <c r="H23" s="63"/>
      <c r="I23" s="63"/>
      <c r="J23" s="78"/>
      <c r="K23" s="63"/>
    </row>
    <row r="24" spans="1:11" ht="29.45" customHeight="1" thickBot="1" x14ac:dyDescent="0.25">
      <c r="A24" s="111" t="s">
        <v>18</v>
      </c>
      <c r="B24" s="111"/>
      <c r="C24" s="111"/>
      <c r="D24" s="70"/>
      <c r="E24" s="70"/>
      <c r="F24" s="70"/>
      <c r="G24" s="70"/>
      <c r="H24" s="80" t="s">
        <v>16</v>
      </c>
      <c r="I24" s="71"/>
      <c r="J24" s="82"/>
      <c r="K24" s="71"/>
    </row>
    <row r="25" spans="1:11" s="7" customFormat="1" ht="30" customHeight="1" thickBot="1" x14ac:dyDescent="0.25">
      <c r="A25" s="73"/>
      <c r="B25" s="74"/>
      <c r="C25" s="32"/>
      <c r="D25" s="73"/>
      <c r="E25" s="73"/>
      <c r="F25" s="73"/>
      <c r="G25" s="73"/>
      <c r="H25" s="9"/>
      <c r="I25" s="71"/>
      <c r="J25" s="77"/>
      <c r="K25" s="76"/>
    </row>
  </sheetData>
  <sheetProtection algorithmName="SHA-512" hashValue="hZA2FS0YWv9M2/M5tf7fG2qkn4e6adoaFbBZB0vB19Rdqub7JZd2aGNMePsVRK3x43LfymxNpDdMdoMV+n0sHA==" saltValue="eaVeXQRW2pfG2V7S3NrDRQ==" spinCount="100000" sheet="1" objects="1" scenarios="1"/>
  <mergeCells count="16">
    <mergeCell ref="G2:K2"/>
    <mergeCell ref="G3:K3"/>
    <mergeCell ref="G4:K4"/>
    <mergeCell ref="G5:K5"/>
    <mergeCell ref="A1:C1"/>
    <mergeCell ref="E1:F1"/>
    <mergeCell ref="B2:B3"/>
    <mergeCell ref="C2:C3"/>
    <mergeCell ref="G6:K6"/>
    <mergeCell ref="G7:K7"/>
    <mergeCell ref="A15:C15"/>
    <mergeCell ref="A18:C18"/>
    <mergeCell ref="A21:C21"/>
    <mergeCell ref="A24:C24"/>
    <mergeCell ref="A11:C11"/>
    <mergeCell ref="F11:H12"/>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2"/>
  <sheetViews>
    <sheetView zoomScale="90" zoomScaleNormal="90" workbookViewId="0">
      <selection activeCell="E5" sqref="E5"/>
    </sheetView>
  </sheetViews>
  <sheetFormatPr baseColWidth="10" defaultColWidth="11.5703125" defaultRowHeight="24.95" customHeight="1" x14ac:dyDescent="0.2"/>
  <cols>
    <col min="1" max="1" width="35.42578125" style="34" bestFit="1" customWidth="1"/>
    <col min="2" max="2" width="27.140625" style="34" customWidth="1"/>
    <col min="3" max="3" width="18.5703125" style="34" customWidth="1"/>
    <col min="4" max="4" width="33.28515625" style="34" bestFit="1" customWidth="1"/>
    <col min="5" max="5" width="10.85546875" style="34" customWidth="1"/>
    <col min="6" max="6" width="16.5703125" style="34" bestFit="1" customWidth="1"/>
    <col min="7" max="7" width="15.5703125" style="48" customWidth="1"/>
    <col min="8" max="8" width="14" style="34" customWidth="1"/>
    <col min="9" max="9" width="3.85546875" style="34" customWidth="1"/>
    <col min="10" max="10" width="14" style="46" customWidth="1"/>
    <col min="11" max="11" width="20.140625" style="34" customWidth="1"/>
    <col min="12" max="12" width="13.140625" style="34" customWidth="1"/>
    <col min="13" max="13" width="12.28515625" style="88" customWidth="1"/>
    <col min="14" max="14" width="19" style="34" customWidth="1"/>
    <col min="15" max="15" width="15" style="34" customWidth="1"/>
    <col min="16" max="16" width="13.7109375" style="34" customWidth="1"/>
    <col min="17" max="18" width="17.28515625" style="36" customWidth="1"/>
    <col min="19" max="16384" width="11.5703125" style="34"/>
  </cols>
  <sheetData>
    <row r="1" spans="1:18" ht="24.95" customHeight="1" x14ac:dyDescent="0.2">
      <c r="D1" s="35" t="s">
        <v>80</v>
      </c>
      <c r="E1" s="35">
        <v>273</v>
      </c>
    </row>
    <row r="2" spans="1:18" ht="24.95" customHeight="1" thickBot="1" x14ac:dyDescent="0.25"/>
    <row r="3" spans="1:18" s="37" customFormat="1" ht="49.5" customHeight="1" x14ac:dyDescent="0.2">
      <c r="A3" s="39" t="s">
        <v>71</v>
      </c>
      <c r="B3" s="39" t="s">
        <v>19</v>
      </c>
      <c r="C3" s="39" t="s">
        <v>20</v>
      </c>
      <c r="D3" s="39" t="s">
        <v>21</v>
      </c>
      <c r="E3" s="39" t="s">
        <v>22</v>
      </c>
      <c r="F3" s="39" t="s">
        <v>23</v>
      </c>
      <c r="G3" s="49" t="s">
        <v>89</v>
      </c>
      <c r="H3" s="39" t="s">
        <v>76</v>
      </c>
      <c r="I3" s="39"/>
      <c r="J3" s="47" t="s">
        <v>77</v>
      </c>
      <c r="K3" s="39" t="s">
        <v>72</v>
      </c>
      <c r="L3" s="39" t="s">
        <v>24</v>
      </c>
      <c r="M3" s="89" t="s">
        <v>69</v>
      </c>
      <c r="N3" s="39" t="s">
        <v>75</v>
      </c>
      <c r="O3" s="40" t="s">
        <v>78</v>
      </c>
      <c r="P3" s="41" t="s">
        <v>25</v>
      </c>
      <c r="Q3" s="42" t="s">
        <v>73</v>
      </c>
      <c r="R3" s="42" t="s">
        <v>79</v>
      </c>
    </row>
    <row r="4" spans="1:18" ht="24.95" customHeight="1" x14ac:dyDescent="0.2">
      <c r="A4" s="83" t="s">
        <v>95</v>
      </c>
      <c r="B4" s="83" t="s">
        <v>96</v>
      </c>
      <c r="C4" s="83" t="s">
        <v>97</v>
      </c>
      <c r="D4" s="83" t="s">
        <v>98</v>
      </c>
      <c r="E4" s="83" t="s">
        <v>131</v>
      </c>
      <c r="F4" s="84" t="s">
        <v>99</v>
      </c>
      <c r="G4" s="83">
        <v>405.76</v>
      </c>
      <c r="H4" s="83" t="s">
        <v>100</v>
      </c>
      <c r="I4" s="83"/>
      <c r="J4" s="85">
        <f>H4*$E$1/6</f>
        <v>273</v>
      </c>
      <c r="K4" s="43">
        <f>G4*J4</f>
        <v>110772.48</v>
      </c>
      <c r="L4" s="33">
        <f>VLOOKUP(E4,'Raumgruppen - Leistungen'!$A$3:$D$8,4)*$M4</f>
        <v>0</v>
      </c>
      <c r="M4" s="90">
        <v>1</v>
      </c>
      <c r="N4" s="43" t="e">
        <f>G4/L4</f>
        <v>#DIV/0!</v>
      </c>
      <c r="O4" s="44" t="e">
        <f t="shared" ref="O4:O17" si="0">N4*H4</f>
        <v>#DIV/0!</v>
      </c>
      <c r="P4" s="45" t="e">
        <f>N4*Stundenverrechnungssatz!$C$42</f>
        <v>#DIV/0!</v>
      </c>
      <c r="Q4" s="38" t="e">
        <f t="shared" ref="Q4:Q17" si="1">J4*P4</f>
        <v>#DIV/0!</v>
      </c>
      <c r="R4" s="38" t="e">
        <f t="shared" ref="R4:R17" si="2">Q4/12</f>
        <v>#DIV/0!</v>
      </c>
    </row>
    <row r="5" spans="1:18" ht="24.95" customHeight="1" x14ac:dyDescent="0.2">
      <c r="A5" s="83" t="s">
        <v>95</v>
      </c>
      <c r="B5" s="83" t="s">
        <v>96</v>
      </c>
      <c r="C5" s="83" t="s">
        <v>101</v>
      </c>
      <c r="D5" s="83" t="s">
        <v>102</v>
      </c>
      <c r="E5" s="83" t="s">
        <v>84</v>
      </c>
      <c r="F5" s="84" t="s">
        <v>99</v>
      </c>
      <c r="G5" s="83">
        <v>11.87</v>
      </c>
      <c r="H5" s="83" t="s">
        <v>100</v>
      </c>
      <c r="I5" s="83"/>
      <c r="J5" s="85">
        <f t="shared" ref="J5:J17" si="3">H5*$E$1/6</f>
        <v>273</v>
      </c>
      <c r="K5" s="43">
        <f t="shared" ref="K5:K17" si="4">G5*J5</f>
        <v>3240.5099999999998</v>
      </c>
      <c r="L5" s="33">
        <f>VLOOKUP(E5,'Raumgruppen - Leistungen'!$A$3:$D$8,4)*$M5</f>
        <v>0</v>
      </c>
      <c r="M5" s="90">
        <v>1</v>
      </c>
      <c r="N5" s="43" t="e">
        <f t="shared" ref="N5:N17" si="5">G5/L5</f>
        <v>#DIV/0!</v>
      </c>
      <c r="O5" s="44" t="e">
        <f t="shared" si="0"/>
        <v>#DIV/0!</v>
      </c>
      <c r="P5" s="45" t="e">
        <f>N5*Stundenverrechnungssatz!$C$42</f>
        <v>#DIV/0!</v>
      </c>
      <c r="Q5" s="38" t="e">
        <f t="shared" si="1"/>
        <v>#DIV/0!</v>
      </c>
      <c r="R5" s="38" t="e">
        <f t="shared" si="2"/>
        <v>#DIV/0!</v>
      </c>
    </row>
    <row r="6" spans="1:18" ht="24.95" customHeight="1" x14ac:dyDescent="0.2">
      <c r="A6" s="83" t="s">
        <v>95</v>
      </c>
      <c r="B6" s="83" t="s">
        <v>96</v>
      </c>
      <c r="C6" s="83" t="s">
        <v>103</v>
      </c>
      <c r="D6" s="83" t="s">
        <v>104</v>
      </c>
      <c r="E6" s="83" t="s">
        <v>84</v>
      </c>
      <c r="F6" s="84" t="s">
        <v>99</v>
      </c>
      <c r="G6" s="83">
        <v>11.26</v>
      </c>
      <c r="H6" s="83" t="s">
        <v>100</v>
      </c>
      <c r="I6" s="83"/>
      <c r="J6" s="85">
        <f t="shared" si="3"/>
        <v>273</v>
      </c>
      <c r="K6" s="43">
        <f t="shared" si="4"/>
        <v>3073.98</v>
      </c>
      <c r="L6" s="33">
        <f>VLOOKUP(E6,'Raumgruppen - Leistungen'!$A$3:$D$8,4)*$M6</f>
        <v>0</v>
      </c>
      <c r="M6" s="90">
        <v>1</v>
      </c>
      <c r="N6" s="43" t="e">
        <f t="shared" si="5"/>
        <v>#DIV/0!</v>
      </c>
      <c r="O6" s="44" t="e">
        <f t="shared" si="0"/>
        <v>#DIV/0!</v>
      </c>
      <c r="P6" s="45" t="e">
        <f>N6*Stundenverrechnungssatz!$C$42</f>
        <v>#DIV/0!</v>
      </c>
      <c r="Q6" s="38" t="e">
        <f t="shared" si="1"/>
        <v>#DIV/0!</v>
      </c>
      <c r="R6" s="38" t="e">
        <f t="shared" si="2"/>
        <v>#DIV/0!</v>
      </c>
    </row>
    <row r="7" spans="1:18" ht="24.95" customHeight="1" x14ac:dyDescent="0.2">
      <c r="A7" s="83" t="s">
        <v>95</v>
      </c>
      <c r="B7" s="83" t="s">
        <v>96</v>
      </c>
      <c r="C7" s="83" t="s">
        <v>105</v>
      </c>
      <c r="D7" s="83" t="s">
        <v>106</v>
      </c>
      <c r="E7" s="83" t="s">
        <v>88</v>
      </c>
      <c r="F7" s="83" t="s">
        <v>107</v>
      </c>
      <c r="G7" s="83">
        <v>22.49</v>
      </c>
      <c r="H7" s="83" t="s">
        <v>100</v>
      </c>
      <c r="I7" s="83"/>
      <c r="J7" s="85">
        <f t="shared" si="3"/>
        <v>273</v>
      </c>
      <c r="K7" s="43">
        <f t="shared" si="4"/>
        <v>6139.7699999999995</v>
      </c>
      <c r="L7" s="33">
        <f>VLOOKUP(E7,'Raumgruppen - Leistungen'!$A$3:$D$8,4)*$M7</f>
        <v>0</v>
      </c>
      <c r="M7" s="90">
        <v>1</v>
      </c>
      <c r="N7" s="43" t="e">
        <f t="shared" si="5"/>
        <v>#DIV/0!</v>
      </c>
      <c r="O7" s="44" t="e">
        <f t="shared" si="0"/>
        <v>#DIV/0!</v>
      </c>
      <c r="P7" s="45" t="e">
        <f>N7*Stundenverrechnungssatz!$C$42</f>
        <v>#DIV/0!</v>
      </c>
      <c r="Q7" s="38" t="e">
        <f t="shared" si="1"/>
        <v>#DIV/0!</v>
      </c>
      <c r="R7" s="38" t="e">
        <f t="shared" si="2"/>
        <v>#DIV/0!</v>
      </c>
    </row>
    <row r="8" spans="1:18" ht="24.95" customHeight="1" x14ac:dyDescent="0.2">
      <c r="A8" s="83" t="s">
        <v>95</v>
      </c>
      <c r="B8" s="83" t="s">
        <v>96</v>
      </c>
      <c r="C8" s="83" t="s">
        <v>108</v>
      </c>
      <c r="D8" s="83" t="s">
        <v>106</v>
      </c>
      <c r="E8" s="83" t="s">
        <v>87</v>
      </c>
      <c r="F8" s="83" t="s">
        <v>107</v>
      </c>
      <c r="G8" s="83">
        <v>22.72</v>
      </c>
      <c r="H8" s="83" t="s">
        <v>100</v>
      </c>
      <c r="I8" s="83"/>
      <c r="J8" s="85">
        <f t="shared" si="3"/>
        <v>273</v>
      </c>
      <c r="K8" s="43">
        <f t="shared" si="4"/>
        <v>6202.5599999999995</v>
      </c>
      <c r="L8" s="33">
        <f>VLOOKUP(E8,'Raumgruppen - Leistungen'!$A$3:$D$8,4)*$M8</f>
        <v>0</v>
      </c>
      <c r="M8" s="90">
        <v>1</v>
      </c>
      <c r="N8" s="43" t="e">
        <f t="shared" si="5"/>
        <v>#DIV/0!</v>
      </c>
      <c r="O8" s="44" t="e">
        <f t="shared" si="0"/>
        <v>#DIV/0!</v>
      </c>
      <c r="P8" s="45" t="e">
        <f>N8*Stundenverrechnungssatz!$C$42</f>
        <v>#DIV/0!</v>
      </c>
      <c r="Q8" s="38" t="e">
        <f t="shared" si="1"/>
        <v>#DIV/0!</v>
      </c>
      <c r="R8" s="38" t="e">
        <f t="shared" si="2"/>
        <v>#DIV/0!</v>
      </c>
    </row>
    <row r="9" spans="1:18" ht="24.95" customHeight="1" x14ac:dyDescent="0.2">
      <c r="A9" s="83" t="s">
        <v>95</v>
      </c>
      <c r="B9" s="83" t="s">
        <v>96</v>
      </c>
      <c r="C9" s="83" t="s">
        <v>100</v>
      </c>
      <c r="D9" s="83" t="s">
        <v>109</v>
      </c>
      <c r="E9" s="83" t="s">
        <v>86</v>
      </c>
      <c r="F9" s="83" t="s">
        <v>110</v>
      </c>
      <c r="G9" s="83">
        <v>16.97</v>
      </c>
      <c r="H9" s="83" t="s">
        <v>100</v>
      </c>
      <c r="I9" s="83"/>
      <c r="J9" s="85">
        <f t="shared" si="3"/>
        <v>273</v>
      </c>
      <c r="K9" s="43">
        <f t="shared" si="4"/>
        <v>4632.8099999999995</v>
      </c>
      <c r="L9" s="33">
        <f>VLOOKUP(E9,'Raumgruppen - Leistungen'!$A$3:$D$8,4)*$M9</f>
        <v>0</v>
      </c>
      <c r="M9" s="90">
        <v>1</v>
      </c>
      <c r="N9" s="43" t="e">
        <f t="shared" si="5"/>
        <v>#DIV/0!</v>
      </c>
      <c r="O9" s="44" t="e">
        <f t="shared" si="0"/>
        <v>#DIV/0!</v>
      </c>
      <c r="P9" s="45" t="e">
        <f>N9*Stundenverrechnungssatz!$C$42</f>
        <v>#DIV/0!</v>
      </c>
      <c r="Q9" s="38" t="e">
        <f t="shared" si="1"/>
        <v>#DIV/0!</v>
      </c>
      <c r="R9" s="38" t="e">
        <f t="shared" si="2"/>
        <v>#DIV/0!</v>
      </c>
    </row>
    <row r="10" spans="1:18" ht="24.95" customHeight="1" x14ac:dyDescent="0.2">
      <c r="A10" s="83" t="s">
        <v>95</v>
      </c>
      <c r="B10" s="83" t="s">
        <v>96</v>
      </c>
      <c r="C10" s="83" t="s">
        <v>111</v>
      </c>
      <c r="D10" s="83" t="s">
        <v>109</v>
      </c>
      <c r="E10" s="83" t="s">
        <v>86</v>
      </c>
      <c r="F10" s="83" t="s">
        <v>110</v>
      </c>
      <c r="G10" s="83">
        <v>16.97</v>
      </c>
      <c r="H10" s="83" t="s">
        <v>100</v>
      </c>
      <c r="I10" s="83"/>
      <c r="J10" s="85">
        <f t="shared" si="3"/>
        <v>273</v>
      </c>
      <c r="K10" s="43">
        <f t="shared" si="4"/>
        <v>4632.8099999999995</v>
      </c>
      <c r="L10" s="33">
        <f>VLOOKUP(E10,'Raumgruppen - Leistungen'!$A$3:$D$8,4)*$M10</f>
        <v>0</v>
      </c>
      <c r="M10" s="90">
        <v>1</v>
      </c>
      <c r="N10" s="43" t="e">
        <f t="shared" si="5"/>
        <v>#DIV/0!</v>
      </c>
      <c r="O10" s="44" t="e">
        <f t="shared" si="0"/>
        <v>#DIV/0!</v>
      </c>
      <c r="P10" s="45" t="e">
        <f>N10*Stundenverrechnungssatz!$C$42</f>
        <v>#DIV/0!</v>
      </c>
      <c r="Q10" s="38" t="e">
        <f t="shared" si="1"/>
        <v>#DIV/0!</v>
      </c>
      <c r="R10" s="38" t="e">
        <f t="shared" si="2"/>
        <v>#DIV/0!</v>
      </c>
    </row>
    <row r="11" spans="1:18" ht="24.95" customHeight="1" x14ac:dyDescent="0.2">
      <c r="A11" s="83" t="s">
        <v>95</v>
      </c>
      <c r="B11" s="83" t="s">
        <v>96</v>
      </c>
      <c r="C11" s="83" t="s">
        <v>112</v>
      </c>
      <c r="D11" s="83" t="s">
        <v>113</v>
      </c>
      <c r="E11" s="83" t="s">
        <v>86</v>
      </c>
      <c r="F11" s="83" t="s">
        <v>110</v>
      </c>
      <c r="G11" s="83">
        <v>12.75</v>
      </c>
      <c r="H11" s="83" t="s">
        <v>100</v>
      </c>
      <c r="I11" s="83"/>
      <c r="J11" s="85">
        <f t="shared" si="3"/>
        <v>273</v>
      </c>
      <c r="K11" s="43">
        <f t="shared" si="4"/>
        <v>3480.75</v>
      </c>
      <c r="L11" s="33">
        <f>VLOOKUP(E11,'Raumgruppen - Leistungen'!$A$3:$D$8,4)*$M11</f>
        <v>0</v>
      </c>
      <c r="M11" s="90">
        <v>1</v>
      </c>
      <c r="N11" s="43" t="e">
        <f t="shared" si="5"/>
        <v>#DIV/0!</v>
      </c>
      <c r="O11" s="44" t="e">
        <f t="shared" si="0"/>
        <v>#DIV/0!</v>
      </c>
      <c r="P11" s="45" t="e">
        <f>N11*Stundenverrechnungssatz!$C$42</f>
        <v>#DIV/0!</v>
      </c>
      <c r="Q11" s="38" t="e">
        <f t="shared" si="1"/>
        <v>#DIV/0!</v>
      </c>
      <c r="R11" s="38" t="e">
        <f t="shared" si="2"/>
        <v>#DIV/0!</v>
      </c>
    </row>
    <row r="12" spans="1:18" ht="24.95" customHeight="1" x14ac:dyDescent="0.2">
      <c r="A12" s="83" t="s">
        <v>95</v>
      </c>
      <c r="B12" s="83" t="s">
        <v>96</v>
      </c>
      <c r="C12" s="83" t="s">
        <v>114</v>
      </c>
      <c r="D12" s="83" t="s">
        <v>113</v>
      </c>
      <c r="E12" s="83" t="s">
        <v>86</v>
      </c>
      <c r="F12" s="83" t="s">
        <v>110</v>
      </c>
      <c r="G12" s="83">
        <v>12.75</v>
      </c>
      <c r="H12" s="83" t="s">
        <v>100</v>
      </c>
      <c r="I12" s="83"/>
      <c r="J12" s="85">
        <f t="shared" si="3"/>
        <v>273</v>
      </c>
      <c r="K12" s="43">
        <f t="shared" si="4"/>
        <v>3480.75</v>
      </c>
      <c r="L12" s="33">
        <f>VLOOKUP(E12,'Raumgruppen - Leistungen'!$A$3:$D$8,4)*$M12</f>
        <v>0</v>
      </c>
      <c r="M12" s="90">
        <v>1</v>
      </c>
      <c r="N12" s="43" t="e">
        <f t="shared" si="5"/>
        <v>#DIV/0!</v>
      </c>
      <c r="O12" s="44" t="e">
        <f t="shared" si="0"/>
        <v>#DIV/0!</v>
      </c>
      <c r="P12" s="45" t="e">
        <f>N12*Stundenverrechnungssatz!$C$42</f>
        <v>#DIV/0!</v>
      </c>
      <c r="Q12" s="38" t="e">
        <f t="shared" si="1"/>
        <v>#DIV/0!</v>
      </c>
      <c r="R12" s="38" t="e">
        <f t="shared" si="2"/>
        <v>#DIV/0!</v>
      </c>
    </row>
    <row r="13" spans="1:18" ht="24.95" customHeight="1" x14ac:dyDescent="0.2">
      <c r="A13" s="83" t="s">
        <v>95</v>
      </c>
      <c r="B13" s="83" t="s">
        <v>96</v>
      </c>
      <c r="C13" s="83" t="s">
        <v>115</v>
      </c>
      <c r="D13" s="83" t="s">
        <v>116</v>
      </c>
      <c r="E13" s="83" t="s">
        <v>87</v>
      </c>
      <c r="F13" s="83" t="s">
        <v>110</v>
      </c>
      <c r="G13" s="83">
        <v>1.93</v>
      </c>
      <c r="H13" s="83" t="s">
        <v>100</v>
      </c>
      <c r="I13" s="83"/>
      <c r="J13" s="85">
        <f t="shared" si="3"/>
        <v>273</v>
      </c>
      <c r="K13" s="43">
        <f t="shared" si="4"/>
        <v>526.89</v>
      </c>
      <c r="L13" s="33">
        <f>VLOOKUP(E13,'Raumgruppen - Leistungen'!$A$3:$D$8,4)*$M13</f>
        <v>0</v>
      </c>
      <c r="M13" s="90">
        <v>1</v>
      </c>
      <c r="N13" s="43" t="e">
        <f t="shared" si="5"/>
        <v>#DIV/0!</v>
      </c>
      <c r="O13" s="44" t="e">
        <f t="shared" si="0"/>
        <v>#DIV/0!</v>
      </c>
      <c r="P13" s="45" t="e">
        <f>N13*Stundenverrechnungssatz!$C$42</f>
        <v>#DIV/0!</v>
      </c>
      <c r="Q13" s="38" t="e">
        <f t="shared" si="1"/>
        <v>#DIV/0!</v>
      </c>
      <c r="R13" s="38" t="e">
        <f t="shared" si="2"/>
        <v>#DIV/0!</v>
      </c>
    </row>
    <row r="14" spans="1:18" ht="24.95" customHeight="1" x14ac:dyDescent="0.2">
      <c r="A14" s="83" t="s">
        <v>95</v>
      </c>
      <c r="B14" s="83" t="s">
        <v>96</v>
      </c>
      <c r="C14" s="83" t="s">
        <v>117</v>
      </c>
      <c r="D14" s="83" t="s">
        <v>116</v>
      </c>
      <c r="E14" s="83" t="s">
        <v>87</v>
      </c>
      <c r="F14" s="83" t="s">
        <v>110</v>
      </c>
      <c r="G14" s="83">
        <v>1.93</v>
      </c>
      <c r="H14" s="83" t="s">
        <v>100</v>
      </c>
      <c r="I14" s="83"/>
      <c r="J14" s="85">
        <f t="shared" si="3"/>
        <v>273</v>
      </c>
      <c r="K14" s="43">
        <f t="shared" si="4"/>
        <v>526.89</v>
      </c>
      <c r="L14" s="33">
        <f>VLOOKUP(E14,'Raumgruppen - Leistungen'!$A$3:$D$8,4)*$M14</f>
        <v>0</v>
      </c>
      <c r="M14" s="90">
        <v>1</v>
      </c>
      <c r="N14" s="43" t="e">
        <f t="shared" si="5"/>
        <v>#DIV/0!</v>
      </c>
      <c r="O14" s="44" t="e">
        <f t="shared" si="0"/>
        <v>#DIV/0!</v>
      </c>
      <c r="P14" s="45" t="e">
        <f>N14*Stundenverrechnungssatz!$C$42</f>
        <v>#DIV/0!</v>
      </c>
      <c r="Q14" s="38" t="e">
        <f t="shared" si="1"/>
        <v>#DIV/0!</v>
      </c>
      <c r="R14" s="38" t="e">
        <f t="shared" si="2"/>
        <v>#DIV/0!</v>
      </c>
    </row>
    <row r="15" spans="1:18" ht="24.95" customHeight="1" x14ac:dyDescent="0.2">
      <c r="A15" s="83" t="s">
        <v>95</v>
      </c>
      <c r="B15" s="83" t="s">
        <v>96</v>
      </c>
      <c r="C15" s="83" t="s">
        <v>118</v>
      </c>
      <c r="D15" s="83" t="s">
        <v>119</v>
      </c>
      <c r="E15" s="83" t="s">
        <v>87</v>
      </c>
      <c r="F15" s="83" t="s">
        <v>110</v>
      </c>
      <c r="G15" s="83">
        <v>2.21</v>
      </c>
      <c r="H15" s="83" t="s">
        <v>100</v>
      </c>
      <c r="I15" s="83"/>
      <c r="J15" s="85">
        <f t="shared" si="3"/>
        <v>273</v>
      </c>
      <c r="K15" s="43">
        <f t="shared" si="4"/>
        <v>603.33000000000004</v>
      </c>
      <c r="L15" s="33">
        <f>VLOOKUP(E15,'Raumgruppen - Leistungen'!$A$3:$D$8,4)*$M15</f>
        <v>0</v>
      </c>
      <c r="M15" s="90">
        <v>1</v>
      </c>
      <c r="N15" s="43" t="e">
        <f t="shared" si="5"/>
        <v>#DIV/0!</v>
      </c>
      <c r="O15" s="44" t="e">
        <f t="shared" si="0"/>
        <v>#DIV/0!</v>
      </c>
      <c r="P15" s="45" t="e">
        <f>N15*Stundenverrechnungssatz!$C$42</f>
        <v>#DIV/0!</v>
      </c>
      <c r="Q15" s="38" t="e">
        <f t="shared" si="1"/>
        <v>#DIV/0!</v>
      </c>
      <c r="R15" s="38" t="e">
        <f t="shared" si="2"/>
        <v>#DIV/0!</v>
      </c>
    </row>
    <row r="16" spans="1:18" ht="24.95" customHeight="1" x14ac:dyDescent="0.2">
      <c r="A16" s="83" t="s">
        <v>95</v>
      </c>
      <c r="B16" s="83" t="s">
        <v>96</v>
      </c>
      <c r="C16" s="83" t="s">
        <v>120</v>
      </c>
      <c r="D16" s="83" t="s">
        <v>119</v>
      </c>
      <c r="E16" s="83" t="s">
        <v>87</v>
      </c>
      <c r="F16" s="83" t="s">
        <v>110</v>
      </c>
      <c r="G16" s="83">
        <v>2.21</v>
      </c>
      <c r="H16" s="83" t="s">
        <v>100</v>
      </c>
      <c r="I16" s="83"/>
      <c r="J16" s="85">
        <f t="shared" si="3"/>
        <v>273</v>
      </c>
      <c r="K16" s="43">
        <f t="shared" si="4"/>
        <v>603.33000000000004</v>
      </c>
      <c r="L16" s="33">
        <f>VLOOKUP(E16,'Raumgruppen - Leistungen'!$A$3:$D$8,4)*$M16</f>
        <v>0</v>
      </c>
      <c r="M16" s="90">
        <v>1</v>
      </c>
      <c r="N16" s="43" t="e">
        <f t="shared" si="5"/>
        <v>#DIV/0!</v>
      </c>
      <c r="O16" s="44" t="e">
        <f t="shared" si="0"/>
        <v>#DIV/0!</v>
      </c>
      <c r="P16" s="45" t="e">
        <f>N16*Stundenverrechnungssatz!$C$42</f>
        <v>#DIV/0!</v>
      </c>
      <c r="Q16" s="38" t="e">
        <f t="shared" si="1"/>
        <v>#DIV/0!</v>
      </c>
      <c r="R16" s="38" t="e">
        <f t="shared" si="2"/>
        <v>#DIV/0!</v>
      </c>
    </row>
    <row r="17" spans="1:18" ht="24.95" customHeight="1" x14ac:dyDescent="0.2">
      <c r="A17" s="83" t="s">
        <v>95</v>
      </c>
      <c r="B17" s="83" t="s">
        <v>96</v>
      </c>
      <c r="C17" s="83" t="s">
        <v>121</v>
      </c>
      <c r="D17" s="83" t="s">
        <v>122</v>
      </c>
      <c r="E17" s="83" t="s">
        <v>85</v>
      </c>
      <c r="F17" s="83" t="s">
        <v>110</v>
      </c>
      <c r="G17" s="83">
        <v>2.41</v>
      </c>
      <c r="H17" s="83" t="s">
        <v>100</v>
      </c>
      <c r="I17" s="83"/>
      <c r="J17" s="85">
        <f t="shared" si="3"/>
        <v>273</v>
      </c>
      <c r="K17" s="43">
        <f t="shared" si="4"/>
        <v>657.93000000000006</v>
      </c>
      <c r="L17" s="33">
        <f>VLOOKUP(E17,'Raumgruppen - Leistungen'!$A$3:$D$8,4)*$M17</f>
        <v>0</v>
      </c>
      <c r="M17" s="90">
        <v>1</v>
      </c>
      <c r="N17" s="43" t="e">
        <f t="shared" si="5"/>
        <v>#DIV/0!</v>
      </c>
      <c r="O17" s="44" t="e">
        <f t="shared" si="0"/>
        <v>#DIV/0!</v>
      </c>
      <c r="P17" s="45" t="e">
        <f>N17*Stundenverrechnungssatz!$C$42</f>
        <v>#DIV/0!</v>
      </c>
      <c r="Q17" s="38" t="e">
        <f t="shared" si="1"/>
        <v>#DIV/0!</v>
      </c>
      <c r="R17" s="38" t="e">
        <f t="shared" si="2"/>
        <v>#DIV/0!</v>
      </c>
    </row>
    <row r="18" spans="1:18" ht="24.95" customHeight="1" x14ac:dyDescent="0.2">
      <c r="A18" s="83" t="s">
        <v>95</v>
      </c>
      <c r="B18" s="83" t="s">
        <v>96</v>
      </c>
      <c r="C18" s="83" t="s">
        <v>123</v>
      </c>
      <c r="D18" s="83" t="s">
        <v>124</v>
      </c>
      <c r="E18" s="83" t="s">
        <v>85</v>
      </c>
      <c r="F18" s="83" t="s">
        <v>110</v>
      </c>
      <c r="G18" s="83">
        <v>3.61</v>
      </c>
      <c r="H18" s="83" t="s">
        <v>100</v>
      </c>
      <c r="I18" s="83"/>
      <c r="J18" s="85">
        <f t="shared" ref="J18:J20" si="6">H18*$E$1/6</f>
        <v>273</v>
      </c>
      <c r="K18" s="43">
        <f t="shared" ref="K18:K20" si="7">G18*J18</f>
        <v>985.53</v>
      </c>
      <c r="L18" s="33">
        <f>VLOOKUP(E18,'Raumgruppen - Leistungen'!$A$3:$D$8,4)*$M18</f>
        <v>0</v>
      </c>
      <c r="M18" s="90">
        <v>1</v>
      </c>
      <c r="N18" s="43" t="e">
        <f t="shared" ref="N18:N20" si="8">G18/L18</f>
        <v>#DIV/0!</v>
      </c>
      <c r="O18" s="44" t="e">
        <f t="shared" ref="O18:O20" si="9">N18*H18</f>
        <v>#DIV/0!</v>
      </c>
      <c r="P18" s="45" t="e">
        <f>N18*Stundenverrechnungssatz!$C$42</f>
        <v>#DIV/0!</v>
      </c>
      <c r="Q18" s="38" t="e">
        <f t="shared" ref="Q18:Q20" si="10">J18*P18</f>
        <v>#DIV/0!</v>
      </c>
      <c r="R18" s="38" t="e">
        <f t="shared" ref="R18:R20" si="11">Q18/12</f>
        <v>#DIV/0!</v>
      </c>
    </row>
    <row r="19" spans="1:18" ht="24.95" customHeight="1" x14ac:dyDescent="0.2">
      <c r="A19" s="83" t="s">
        <v>95</v>
      </c>
      <c r="B19" s="83" t="s">
        <v>96</v>
      </c>
      <c r="C19" s="83" t="s">
        <v>125</v>
      </c>
      <c r="D19" s="83" t="s">
        <v>126</v>
      </c>
      <c r="E19" s="83" t="s">
        <v>88</v>
      </c>
      <c r="F19" s="83" t="s">
        <v>110</v>
      </c>
      <c r="G19" s="83">
        <v>10.55</v>
      </c>
      <c r="H19" s="83" t="s">
        <v>100</v>
      </c>
      <c r="I19" s="83"/>
      <c r="J19" s="85">
        <f t="shared" si="6"/>
        <v>273</v>
      </c>
      <c r="K19" s="43">
        <f t="shared" si="7"/>
        <v>2880.15</v>
      </c>
      <c r="L19" s="33">
        <f>VLOOKUP(E19,'Raumgruppen - Leistungen'!$A$3:$D$8,4)*$M19</f>
        <v>0</v>
      </c>
      <c r="M19" s="90">
        <v>1</v>
      </c>
      <c r="N19" s="43" t="e">
        <f t="shared" si="8"/>
        <v>#DIV/0!</v>
      </c>
      <c r="O19" s="44" t="e">
        <f t="shared" si="9"/>
        <v>#DIV/0!</v>
      </c>
      <c r="P19" s="45" t="e">
        <f>N19*Stundenverrechnungssatz!$C$42</f>
        <v>#DIV/0!</v>
      </c>
      <c r="Q19" s="38" t="e">
        <f t="shared" si="10"/>
        <v>#DIV/0!</v>
      </c>
      <c r="R19" s="38" t="e">
        <f t="shared" si="11"/>
        <v>#DIV/0!</v>
      </c>
    </row>
    <row r="20" spans="1:18" ht="24.95" customHeight="1" x14ac:dyDescent="0.2">
      <c r="A20" s="83" t="s">
        <v>95</v>
      </c>
      <c r="B20" s="83" t="s">
        <v>96</v>
      </c>
      <c r="C20" s="83" t="s">
        <v>127</v>
      </c>
      <c r="D20" s="83" t="s">
        <v>128</v>
      </c>
      <c r="E20" s="83" t="s">
        <v>85</v>
      </c>
      <c r="F20" s="83" t="s">
        <v>110</v>
      </c>
      <c r="G20" s="83">
        <v>2.09</v>
      </c>
      <c r="H20" s="83" t="s">
        <v>100</v>
      </c>
      <c r="I20" s="83"/>
      <c r="J20" s="85">
        <f t="shared" si="6"/>
        <v>273</v>
      </c>
      <c r="K20" s="43">
        <f t="shared" si="7"/>
        <v>570.56999999999994</v>
      </c>
      <c r="L20" s="33">
        <f>VLOOKUP(E20,'Raumgruppen - Leistungen'!$A$3:$D$8,4)*$M20</f>
        <v>0</v>
      </c>
      <c r="M20" s="90">
        <v>1</v>
      </c>
      <c r="N20" s="43" t="e">
        <f t="shared" si="8"/>
        <v>#DIV/0!</v>
      </c>
      <c r="O20" s="44" t="e">
        <f t="shared" si="9"/>
        <v>#DIV/0!</v>
      </c>
      <c r="P20" s="45" t="e">
        <f>N20*Stundenverrechnungssatz!$C$42</f>
        <v>#DIV/0!</v>
      </c>
      <c r="Q20" s="38" t="e">
        <f t="shared" si="10"/>
        <v>#DIV/0!</v>
      </c>
      <c r="R20" s="38" t="e">
        <f t="shared" si="11"/>
        <v>#DIV/0!</v>
      </c>
    </row>
    <row r="21" spans="1:18" ht="24.95" customHeight="1" x14ac:dyDescent="0.2">
      <c r="A21" s="86"/>
      <c r="B21" s="86"/>
      <c r="C21" s="86"/>
      <c r="D21" s="86"/>
      <c r="E21" s="86"/>
      <c r="F21" s="86"/>
      <c r="G21" s="86"/>
      <c r="H21" s="86"/>
      <c r="I21" s="86"/>
      <c r="J21" s="87"/>
      <c r="K21" s="52"/>
      <c r="L21" s="53"/>
      <c r="M21" s="91"/>
      <c r="N21" s="52"/>
      <c r="O21" s="54"/>
      <c r="P21" s="55"/>
      <c r="Q21" s="56"/>
      <c r="R21" s="56"/>
    </row>
    <row r="22" spans="1:18" ht="24.95" customHeight="1" x14ac:dyDescent="0.2">
      <c r="G22" s="48">
        <f>SUM(G4:G20)</f>
        <v>560.48</v>
      </c>
      <c r="H22" s="48"/>
      <c r="I22" s="48"/>
      <c r="J22" s="51"/>
      <c r="K22" s="48">
        <f>SUM(K4:K20)</f>
        <v>153011.03999999998</v>
      </c>
      <c r="L22" s="48"/>
      <c r="M22" s="92"/>
      <c r="N22" s="48" t="e">
        <f>SUM(N4:N20)</f>
        <v>#DIV/0!</v>
      </c>
      <c r="O22" s="48" t="e">
        <f>SUM(O4:O20)</f>
        <v>#DIV/0!</v>
      </c>
      <c r="P22" s="50" t="e">
        <f>SUM(P4:P20)</f>
        <v>#DIV/0!</v>
      </c>
      <c r="Q22" s="50" t="e">
        <f>SUM(Q4:Q20)</f>
        <v>#DIV/0!</v>
      </c>
      <c r="R22" s="50" t="e">
        <f>SUM(R4:R20)</f>
        <v>#DIV/0!</v>
      </c>
    </row>
  </sheetData>
  <sheetProtection algorithmName="SHA-512" hashValue="aEHUaPaKFSOCabeeAb6qHbk5QW8GdGQt9AVQ3rgOrsx8wlkKLc0BocFEd7F9TMul57QqeDtzJlwsEGkQGQ8vzg==" saltValue="TLBMSYHyRqqf1PUADTPU7g=="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3"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8"/>
  <sheetViews>
    <sheetView workbookViewId="0">
      <selection activeCell="D8" sqref="D8"/>
    </sheetView>
  </sheetViews>
  <sheetFormatPr baseColWidth="10" defaultColWidth="10.28515625" defaultRowHeight="12.75" x14ac:dyDescent="0.2"/>
  <cols>
    <col min="1" max="1" width="9.28515625" style="93" customWidth="1"/>
    <col min="2" max="2" width="78.140625" style="93" bestFit="1" customWidth="1"/>
    <col min="3" max="3" width="14.5703125" style="95" customWidth="1"/>
    <col min="4" max="4" width="16.7109375" style="104" customWidth="1"/>
  </cols>
  <sheetData>
    <row r="1" spans="1:4" ht="15" x14ac:dyDescent="0.2">
      <c r="B1" s="94"/>
      <c r="D1" s="101"/>
    </row>
    <row r="2" spans="1:4" ht="62.25" customHeight="1" x14ac:dyDescent="0.25">
      <c r="A2" s="96"/>
      <c r="B2" s="97" t="s">
        <v>26</v>
      </c>
      <c r="C2" s="98" t="s">
        <v>82</v>
      </c>
      <c r="D2" s="102" t="s">
        <v>83</v>
      </c>
    </row>
    <row r="3" spans="1:4" x14ac:dyDescent="0.2">
      <c r="A3" s="99" t="s">
        <v>84</v>
      </c>
      <c r="B3" s="99" t="s">
        <v>90</v>
      </c>
      <c r="C3" s="100">
        <v>6</v>
      </c>
      <c r="D3" s="103"/>
    </row>
    <row r="4" spans="1:4" x14ac:dyDescent="0.2">
      <c r="A4" s="99" t="s">
        <v>85</v>
      </c>
      <c r="B4" s="99" t="s">
        <v>91</v>
      </c>
      <c r="C4" s="100">
        <v>6</v>
      </c>
      <c r="D4" s="103"/>
    </row>
    <row r="5" spans="1:4" x14ac:dyDescent="0.2">
      <c r="A5" s="99" t="s">
        <v>86</v>
      </c>
      <c r="B5" s="99" t="s">
        <v>92</v>
      </c>
      <c r="C5" s="100">
        <v>6</v>
      </c>
      <c r="D5" s="103"/>
    </row>
    <row r="6" spans="1:4" x14ac:dyDescent="0.2">
      <c r="A6" s="99" t="s">
        <v>87</v>
      </c>
      <c r="B6" s="99" t="s">
        <v>93</v>
      </c>
      <c r="C6" s="100">
        <v>6</v>
      </c>
      <c r="D6" s="103"/>
    </row>
    <row r="7" spans="1:4" x14ac:dyDescent="0.2">
      <c r="A7" s="99" t="s">
        <v>88</v>
      </c>
      <c r="B7" s="99" t="s">
        <v>94</v>
      </c>
      <c r="C7" s="100">
        <v>6</v>
      </c>
      <c r="D7" s="103"/>
    </row>
    <row r="8" spans="1:4" x14ac:dyDescent="0.2">
      <c r="A8" s="99" t="s">
        <v>131</v>
      </c>
      <c r="B8" s="99" t="s">
        <v>132</v>
      </c>
      <c r="C8" s="100">
        <v>6</v>
      </c>
      <c r="D8" s="103"/>
    </row>
  </sheetData>
  <sheetProtection algorithmName="SHA-512" hashValue="wp7sBDVW5LtK/KG12Z9oI+UJacciRV1G7sH6iI6UdID8kM6i6OoXapJUqov1+Q85bNzKORAY6r/UosgxHJqhfQ==" saltValue="WTzk+xsSQu5t34WoyhSJ3g=="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8"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6"/>
  <sheetViews>
    <sheetView topLeftCell="A28" workbookViewId="0">
      <selection activeCell="A53" sqref="A53"/>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20" t="s">
        <v>74</v>
      </c>
      <c r="B1" s="121"/>
      <c r="C1" s="122"/>
    </row>
    <row r="2" spans="1:3" ht="12.75" customHeight="1" x14ac:dyDescent="0.2">
      <c r="A2" s="123"/>
      <c r="B2" s="124"/>
      <c r="C2" s="127" t="s">
        <v>27</v>
      </c>
    </row>
    <row r="3" spans="1:3" ht="33" customHeight="1" thickBot="1" x14ac:dyDescent="0.25">
      <c r="A3" s="125"/>
      <c r="B3" s="126"/>
      <c r="C3" s="128"/>
    </row>
    <row r="4" spans="1:3" ht="15.75" thickBot="1" x14ac:dyDescent="0.25">
      <c r="A4" s="10" t="s">
        <v>28</v>
      </c>
      <c r="B4" s="11">
        <v>1</v>
      </c>
      <c r="C4" s="12"/>
    </row>
    <row r="5" spans="1:3" ht="15" x14ac:dyDescent="0.2">
      <c r="A5" s="13" t="s">
        <v>29</v>
      </c>
      <c r="B5" s="129"/>
      <c r="C5" s="130"/>
    </row>
    <row r="6" spans="1:3" ht="15" x14ac:dyDescent="0.2">
      <c r="A6" s="14" t="s">
        <v>30</v>
      </c>
      <c r="B6" s="15"/>
      <c r="C6" s="16">
        <f>$C$4*$B6</f>
        <v>0</v>
      </c>
    </row>
    <row r="7" spans="1:3" ht="15" x14ac:dyDescent="0.2">
      <c r="A7" s="14" t="s">
        <v>31</v>
      </c>
      <c r="B7" s="15"/>
      <c r="C7" s="16">
        <f>$C$4*$B7</f>
        <v>0</v>
      </c>
    </row>
    <row r="8" spans="1:3" ht="15" x14ac:dyDescent="0.2">
      <c r="A8" s="14" t="s">
        <v>32</v>
      </c>
      <c r="B8" s="15"/>
      <c r="C8" s="16">
        <f>$C$4*$B8</f>
        <v>0</v>
      </c>
    </row>
    <row r="9" spans="1:3" ht="15" x14ac:dyDescent="0.2">
      <c r="A9" s="14" t="s">
        <v>33</v>
      </c>
      <c r="B9" s="15"/>
      <c r="C9" s="16">
        <f>$C$4*$B9</f>
        <v>0</v>
      </c>
    </row>
    <row r="10" spans="1:3" ht="15" x14ac:dyDescent="0.2">
      <c r="A10" s="14" t="s">
        <v>34</v>
      </c>
      <c r="B10" s="15"/>
      <c r="C10" s="16">
        <f>$C$4*$B10</f>
        <v>0</v>
      </c>
    </row>
    <row r="11" spans="1:3" ht="27" customHeight="1" thickBot="1" x14ac:dyDescent="0.25">
      <c r="A11" s="17" t="s">
        <v>35</v>
      </c>
      <c r="B11" s="18">
        <f>SUM(B6:B10)</f>
        <v>0</v>
      </c>
      <c r="C11" s="19">
        <f>SUM(C6:C10)</f>
        <v>0</v>
      </c>
    </row>
    <row r="12" spans="1:3" ht="15" x14ac:dyDescent="0.2">
      <c r="A12" s="13" t="s">
        <v>36</v>
      </c>
      <c r="B12" s="135" t="s">
        <v>37</v>
      </c>
      <c r="C12" s="136"/>
    </row>
    <row r="13" spans="1:3" ht="15" x14ac:dyDescent="0.2">
      <c r="A13" s="14" t="s">
        <v>38</v>
      </c>
      <c r="B13" s="15"/>
      <c r="C13" s="16">
        <f t="shared" ref="C13:C21" si="0">$C$4*$B13</f>
        <v>0</v>
      </c>
    </row>
    <row r="14" spans="1:3" ht="15" x14ac:dyDescent="0.2">
      <c r="A14" s="14" t="s">
        <v>39</v>
      </c>
      <c r="B14" s="15"/>
      <c r="C14" s="16">
        <f t="shared" si="0"/>
        <v>0</v>
      </c>
    </row>
    <row r="15" spans="1:3" ht="15" x14ac:dyDescent="0.2">
      <c r="A15" s="14" t="s">
        <v>40</v>
      </c>
      <c r="B15" s="15"/>
      <c r="C15" s="16">
        <f t="shared" si="0"/>
        <v>0</v>
      </c>
    </row>
    <row r="16" spans="1:3" ht="15" x14ac:dyDescent="0.2">
      <c r="A16" s="14" t="s">
        <v>41</v>
      </c>
      <c r="B16" s="15"/>
      <c r="C16" s="16">
        <f t="shared" si="0"/>
        <v>0</v>
      </c>
    </row>
    <row r="17" spans="1:3" ht="15" x14ac:dyDescent="0.2">
      <c r="A17" s="14" t="s">
        <v>42</v>
      </c>
      <c r="B17" s="15"/>
      <c r="C17" s="16">
        <f t="shared" si="0"/>
        <v>0</v>
      </c>
    </row>
    <row r="18" spans="1:3" ht="15" x14ac:dyDescent="0.2">
      <c r="A18" s="14" t="s">
        <v>43</v>
      </c>
      <c r="B18" s="15"/>
      <c r="C18" s="16">
        <f t="shared" si="0"/>
        <v>0</v>
      </c>
    </row>
    <row r="19" spans="1:3" ht="30" x14ac:dyDescent="0.2">
      <c r="A19" s="20" t="s">
        <v>44</v>
      </c>
      <c r="B19" s="15"/>
      <c r="C19" s="16">
        <f t="shared" si="0"/>
        <v>0</v>
      </c>
    </row>
    <row r="20" spans="1:3" ht="15" x14ac:dyDescent="0.2">
      <c r="A20" s="14" t="s">
        <v>45</v>
      </c>
      <c r="B20" s="15"/>
      <c r="C20" s="16">
        <f t="shared" si="0"/>
        <v>0</v>
      </c>
    </row>
    <row r="21" spans="1:3" ht="15" x14ac:dyDescent="0.2">
      <c r="A21" s="14" t="s">
        <v>46</v>
      </c>
      <c r="B21" s="15"/>
      <c r="C21" s="16">
        <f t="shared" si="0"/>
        <v>0</v>
      </c>
    </row>
    <row r="22" spans="1:3" ht="28.9" customHeight="1" thickBot="1" x14ac:dyDescent="0.25">
      <c r="A22" s="21" t="s">
        <v>47</v>
      </c>
      <c r="B22" s="22">
        <f>SUM(B13:B21)</f>
        <v>0</v>
      </c>
      <c r="C22" s="19">
        <f>SUM(C13:C21)</f>
        <v>0</v>
      </c>
    </row>
    <row r="23" spans="1:3" ht="15" x14ac:dyDescent="0.2">
      <c r="A23" s="13" t="s">
        <v>48</v>
      </c>
      <c r="B23" s="135" t="s">
        <v>37</v>
      </c>
      <c r="C23" s="136"/>
    </row>
    <row r="24" spans="1:3" ht="15" x14ac:dyDescent="0.2">
      <c r="A24" s="14" t="s">
        <v>49</v>
      </c>
      <c r="B24" s="15"/>
      <c r="C24" s="16">
        <f>$C$4*$B24</f>
        <v>0</v>
      </c>
    </row>
    <row r="25" spans="1:3" ht="30" x14ac:dyDescent="0.2">
      <c r="A25" s="20" t="s">
        <v>50</v>
      </c>
      <c r="B25" s="15"/>
      <c r="C25" s="16">
        <f>$C$4*$B25</f>
        <v>0</v>
      </c>
    </row>
    <row r="26" spans="1:3" ht="15" x14ac:dyDescent="0.2">
      <c r="A26" s="14" t="s">
        <v>51</v>
      </c>
      <c r="B26" s="15"/>
      <c r="C26" s="16">
        <f>$C$4*$B26</f>
        <v>0</v>
      </c>
    </row>
    <row r="27" spans="1:3" ht="28.9" customHeight="1" thickBot="1" x14ac:dyDescent="0.25">
      <c r="A27" s="17" t="s">
        <v>52</v>
      </c>
      <c r="B27" s="23">
        <f>SUM(B24:B26)</f>
        <v>0</v>
      </c>
      <c r="C27" s="19">
        <f>SUM(C24:C26)</f>
        <v>0</v>
      </c>
    </row>
    <row r="28" spans="1:3" ht="29.45" customHeight="1" x14ac:dyDescent="0.2">
      <c r="A28" s="24" t="s">
        <v>53</v>
      </c>
      <c r="B28" s="25"/>
      <c r="C28" s="26">
        <f>$C$4*$B28</f>
        <v>0</v>
      </c>
    </row>
    <row r="29" spans="1:3" ht="29.45" customHeight="1" x14ac:dyDescent="0.2">
      <c r="A29" s="27" t="s">
        <v>54</v>
      </c>
      <c r="B29" s="28">
        <f>SUM(B11,B22,B27,B28)</f>
        <v>0</v>
      </c>
      <c r="C29" s="16">
        <f>SUM(C11,C22,C27,C28)</f>
        <v>0</v>
      </c>
    </row>
    <row r="30" spans="1:3" ht="15" x14ac:dyDescent="0.2">
      <c r="A30" s="27" t="s">
        <v>55</v>
      </c>
      <c r="B30" s="137" t="s">
        <v>37</v>
      </c>
      <c r="C30" s="138"/>
    </row>
    <row r="31" spans="1:3" ht="15" x14ac:dyDescent="0.2">
      <c r="A31" s="14" t="s">
        <v>56</v>
      </c>
      <c r="B31" s="15"/>
      <c r="C31" s="16">
        <f t="shared" ref="C31:C38" si="1">$C$4*$B31</f>
        <v>0</v>
      </c>
    </row>
    <row r="32" spans="1:3" ht="15" x14ac:dyDescent="0.2">
      <c r="A32" s="14" t="s">
        <v>57</v>
      </c>
      <c r="B32" s="15"/>
      <c r="C32" s="16">
        <f t="shared" si="1"/>
        <v>0</v>
      </c>
    </row>
    <row r="33" spans="1:3" ht="15" x14ac:dyDescent="0.2">
      <c r="A33" s="14" t="s">
        <v>58</v>
      </c>
      <c r="B33" s="15"/>
      <c r="C33" s="16">
        <f t="shared" si="1"/>
        <v>0</v>
      </c>
    </row>
    <row r="34" spans="1:3" ht="15" x14ac:dyDescent="0.2">
      <c r="A34" s="14" t="s">
        <v>59</v>
      </c>
      <c r="B34" s="15"/>
      <c r="C34" s="16">
        <f t="shared" si="1"/>
        <v>0</v>
      </c>
    </row>
    <row r="35" spans="1:3" ht="15" x14ac:dyDescent="0.2">
      <c r="A35" s="14" t="s">
        <v>60</v>
      </c>
      <c r="B35" s="15"/>
      <c r="C35" s="16">
        <f t="shared" si="1"/>
        <v>0</v>
      </c>
    </row>
    <row r="36" spans="1:3" ht="15" x14ac:dyDescent="0.2">
      <c r="A36" s="14" t="s">
        <v>61</v>
      </c>
      <c r="B36" s="15"/>
      <c r="C36" s="16">
        <f t="shared" si="1"/>
        <v>0</v>
      </c>
    </row>
    <row r="37" spans="1:3" ht="15" x14ac:dyDescent="0.2">
      <c r="A37" s="14" t="s">
        <v>62</v>
      </c>
      <c r="B37" s="15"/>
      <c r="C37" s="16">
        <f t="shared" si="1"/>
        <v>0</v>
      </c>
    </row>
    <row r="38" spans="1:3" ht="15" x14ac:dyDescent="0.2">
      <c r="A38" s="14" t="s">
        <v>63</v>
      </c>
      <c r="B38" s="15"/>
      <c r="C38" s="16">
        <f t="shared" si="1"/>
        <v>0</v>
      </c>
    </row>
    <row r="39" spans="1:3" ht="30" customHeight="1" x14ac:dyDescent="0.2">
      <c r="A39" s="27" t="s">
        <v>64</v>
      </c>
      <c r="B39" s="28">
        <f>SUM(B31:B38)</f>
        <v>0</v>
      </c>
      <c r="C39" s="16">
        <f>SUM(C31:C38)</f>
        <v>0</v>
      </c>
    </row>
    <row r="40" spans="1:3" ht="30" customHeight="1" x14ac:dyDescent="0.2">
      <c r="A40" s="29" t="s">
        <v>65</v>
      </c>
      <c r="B40" s="28">
        <f>SUM(B4,B29,B39)</f>
        <v>1</v>
      </c>
      <c r="C40" s="16">
        <f>C4+C29+C39</f>
        <v>0</v>
      </c>
    </row>
    <row r="41" spans="1:3" ht="15" x14ac:dyDescent="0.2">
      <c r="A41" s="131"/>
      <c r="B41" s="132"/>
      <c r="C41" s="133"/>
    </row>
    <row r="42" spans="1:3" ht="15.75" thickBot="1" x14ac:dyDescent="0.25">
      <c r="A42" s="21" t="s">
        <v>66</v>
      </c>
      <c r="B42" s="30"/>
      <c r="C42" s="19">
        <f>C40</f>
        <v>0</v>
      </c>
    </row>
    <row r="43" spans="1:3" x14ac:dyDescent="0.2">
      <c r="A43" s="31"/>
      <c r="B43" s="31"/>
      <c r="C43" s="31"/>
    </row>
    <row r="44" spans="1:3" ht="15" x14ac:dyDescent="0.25">
      <c r="A44" s="134" t="s">
        <v>67</v>
      </c>
      <c r="B44" s="134"/>
      <c r="C44" s="134"/>
    </row>
    <row r="46" spans="1:3" x14ac:dyDescent="0.2">
      <c r="A46" s="110"/>
      <c r="B46" s="110"/>
      <c r="C46" s="110"/>
    </row>
  </sheetData>
  <sheetProtection algorithmName="SHA-512" hashValue="KvGmqMkzrGXSy625JuC/CFPh/b6IGomdM1emuxwnkSyR1582yAEWF3HOdHosBl8iAQiGLyFSZy8w4dGQ077LNg==" saltValue="9VW6keFDLTpBrXq55e5QIw==" spinCount="100000" sheet="1" objects="1" scenarios="1"/>
  <mergeCells count="10">
    <mergeCell ref="A41:C41"/>
    <mergeCell ref="A44:C44"/>
    <mergeCell ref="B12:C12"/>
    <mergeCell ref="B30:C30"/>
    <mergeCell ref="B23:C23"/>
    <mergeCell ref="A1:C1"/>
    <mergeCell ref="A2:B3"/>
    <mergeCell ref="C2:C3"/>
    <mergeCell ref="B5:C5"/>
    <mergeCell ref="A46:C46"/>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5"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Gangfuss, Sabine</cp:lastModifiedBy>
  <cp:lastPrinted>2014-02-18T14:02:46Z</cp:lastPrinted>
  <dcterms:created xsi:type="dcterms:W3CDTF">2012-06-29T09:58:25Z</dcterms:created>
  <dcterms:modified xsi:type="dcterms:W3CDTF">2024-07-19T08:47:07Z</dcterms:modified>
</cp:coreProperties>
</file>